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관생선발 및 관리\2024\2024-2학기\"/>
    </mc:Choice>
  </mc:AlternateContent>
  <xr:revisionPtr revIDLastSave="0" documentId="13_ncr:1_{66682B8F-21C2-4FC7-96EF-2EE1D27DD53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한밭관" sheetId="10" r:id="rId1"/>
    <sheet name="제1BTL관 " sheetId="9" r:id="rId2"/>
    <sheet name="제2BTL관" sheetId="5" r:id="rId3"/>
  </sheets>
  <calcPr calcId="191029"/>
</workbook>
</file>

<file path=xl/calcChain.xml><?xml version="1.0" encoding="utf-8"?>
<calcChain xmlns="http://schemas.openxmlformats.org/spreadsheetml/2006/main">
  <c r="S6" i="9" l="1"/>
  <c r="N6" i="10"/>
  <c r="N7" i="10" s="1"/>
  <c r="J7" i="10"/>
  <c r="V7" i="5"/>
  <c r="T7" i="5"/>
  <c r="U7" i="5"/>
  <c r="W7" i="5"/>
  <c r="T8" i="5"/>
  <c r="U8" i="5"/>
  <c r="V8" i="5"/>
  <c r="W8" i="5"/>
  <c r="T9" i="5"/>
  <c r="U9" i="5"/>
  <c r="V9" i="5"/>
  <c r="W9" i="5"/>
  <c r="T10" i="5"/>
  <c r="U10" i="5"/>
  <c r="V10" i="5"/>
  <c r="W10" i="5"/>
  <c r="T11" i="5"/>
  <c r="U11" i="5"/>
  <c r="V11" i="5"/>
  <c r="W11" i="5"/>
  <c r="T12" i="5"/>
  <c r="U12" i="5"/>
  <c r="V12" i="5"/>
  <c r="W12" i="5"/>
  <c r="S6" i="5"/>
  <c r="S9" i="5" s="1"/>
  <c r="S10" i="5" l="1"/>
  <c r="S12" i="5"/>
  <c r="S11" i="5"/>
  <c r="S8" i="5"/>
  <c r="S7" i="5"/>
  <c r="T10" i="9" l="1"/>
  <c r="U10" i="9"/>
  <c r="V10" i="9"/>
  <c r="W10" i="9"/>
  <c r="T11" i="9"/>
  <c r="U11" i="9"/>
  <c r="V11" i="9"/>
  <c r="W11" i="9"/>
  <c r="T12" i="9"/>
  <c r="U12" i="9"/>
  <c r="V12" i="9"/>
  <c r="W12" i="9"/>
  <c r="T9" i="9"/>
  <c r="U9" i="9"/>
  <c r="V9" i="9"/>
  <c r="W9" i="9"/>
  <c r="T8" i="9"/>
  <c r="U8" i="9"/>
  <c r="V8" i="9"/>
  <c r="W8" i="9"/>
  <c r="T7" i="9"/>
  <c r="U7" i="9"/>
  <c r="V7" i="9"/>
  <c r="W7" i="9"/>
  <c r="S12" i="9"/>
  <c r="S11" i="9"/>
  <c r="S10" i="9"/>
  <c r="S9" i="9"/>
  <c r="S8" i="9"/>
  <c r="S7" i="9"/>
  <c r="W6" i="9"/>
  <c r="V6" i="9"/>
  <c r="T6" i="9"/>
  <c r="N12" i="10"/>
  <c r="O12" i="10"/>
  <c r="P12" i="10"/>
  <c r="Q12" i="10"/>
  <c r="O11" i="10"/>
  <c r="P11" i="10"/>
  <c r="Q11" i="10"/>
  <c r="O10" i="10"/>
  <c r="P10" i="10"/>
  <c r="Q10" i="10"/>
  <c r="O9" i="10"/>
  <c r="P9" i="10"/>
  <c r="Q9" i="10"/>
  <c r="N10" i="10"/>
  <c r="N9" i="10"/>
  <c r="O8" i="10"/>
  <c r="P8" i="10"/>
  <c r="Q8" i="10"/>
  <c r="N8" i="10"/>
  <c r="O7" i="10"/>
  <c r="P7" i="10"/>
  <c r="Q7" i="10"/>
  <c r="Q6" i="10"/>
  <c r="P6" i="10"/>
  <c r="O6" i="10"/>
  <c r="B20" i="10"/>
  <c r="B21" i="10" s="1"/>
  <c r="E19" i="10"/>
  <c r="I18" i="10" s="1"/>
  <c r="D19" i="10"/>
  <c r="H18" i="10" s="1"/>
  <c r="C19" i="10"/>
  <c r="G18" i="10" s="1"/>
  <c r="B19" i="10"/>
  <c r="B22" i="10" s="1"/>
  <c r="F18" i="10"/>
  <c r="E18" i="10"/>
  <c r="I17" i="10" s="1"/>
  <c r="D18" i="10"/>
  <c r="C18" i="10"/>
  <c r="B18" i="10"/>
  <c r="H17" i="10"/>
  <c r="G17" i="10"/>
  <c r="F17" i="10"/>
  <c r="L17" i="10" s="1"/>
  <c r="E17" i="10"/>
  <c r="I16" i="10" s="1"/>
  <c r="D17" i="10"/>
  <c r="H16" i="10" s="1"/>
  <c r="C17" i="10"/>
  <c r="B17" i="10"/>
  <c r="G16" i="10"/>
  <c r="F16" i="10"/>
  <c r="E16" i="10"/>
  <c r="I15" i="10" s="1"/>
  <c r="D16" i="10"/>
  <c r="H15" i="10" s="1"/>
  <c r="C16" i="10"/>
  <c r="G15" i="10" s="1"/>
  <c r="B16" i="10"/>
  <c r="F15" i="10"/>
  <c r="L15" i="10" s="1"/>
  <c r="E15" i="10"/>
  <c r="I14" i="10" s="1"/>
  <c r="D15" i="10"/>
  <c r="H14" i="10" s="1"/>
  <c r="C15" i="10"/>
  <c r="G14" i="10" s="1"/>
  <c r="B15" i="10"/>
  <c r="F14" i="10" s="1"/>
  <c r="E14" i="10"/>
  <c r="I13" i="10" s="1"/>
  <c r="D14" i="10"/>
  <c r="C14" i="10"/>
  <c r="B14" i="10"/>
  <c r="H13" i="10"/>
  <c r="G13" i="10"/>
  <c r="F13" i="10"/>
  <c r="J13" i="10" s="1"/>
  <c r="E13" i="10"/>
  <c r="I12" i="10" s="1"/>
  <c r="D13" i="10"/>
  <c r="C13" i="10"/>
  <c r="B13" i="10"/>
  <c r="H12" i="10"/>
  <c r="G12" i="10"/>
  <c r="F12" i="10"/>
  <c r="E12" i="10"/>
  <c r="D12" i="10"/>
  <c r="H11" i="10" s="1"/>
  <c r="C12" i="10"/>
  <c r="G11" i="10" s="1"/>
  <c r="B12" i="10"/>
  <c r="F11" i="10" s="1"/>
  <c r="L11" i="10" s="1"/>
  <c r="I11" i="10"/>
  <c r="E11" i="10"/>
  <c r="I10" i="10" s="1"/>
  <c r="D11" i="10"/>
  <c r="H10" i="10" s="1"/>
  <c r="C11" i="10"/>
  <c r="B11" i="10"/>
  <c r="G10" i="10"/>
  <c r="F10" i="10"/>
  <c r="L10" i="10" s="1"/>
  <c r="E10" i="10"/>
  <c r="I9" i="10" s="1"/>
  <c r="D10" i="10"/>
  <c r="H9" i="10" s="1"/>
  <c r="C10" i="10"/>
  <c r="G9" i="10" s="1"/>
  <c r="B10" i="10"/>
  <c r="F9" i="10" s="1"/>
  <c r="E9" i="10"/>
  <c r="I8" i="10" s="1"/>
  <c r="D9" i="10"/>
  <c r="H8" i="10" s="1"/>
  <c r="C9" i="10"/>
  <c r="G8" i="10" s="1"/>
  <c r="B9" i="10"/>
  <c r="F8" i="10" s="1"/>
  <c r="E8" i="10"/>
  <c r="D8" i="10"/>
  <c r="C8" i="10"/>
  <c r="G7" i="10" s="1"/>
  <c r="B8" i="10"/>
  <c r="F7" i="10" s="1"/>
  <c r="I7" i="10"/>
  <c r="H7" i="10"/>
  <c r="E7" i="10"/>
  <c r="D7" i="10"/>
  <c r="C7" i="10"/>
  <c r="B7" i="10"/>
  <c r="N11" i="10" l="1"/>
  <c r="C20" i="10"/>
  <c r="C21" i="10" s="1"/>
  <c r="C22" i="10" s="1"/>
  <c r="D20" i="10"/>
  <c r="D21" i="10" s="1"/>
  <c r="D22" i="10" s="1"/>
  <c r="L12" i="10"/>
  <c r="E20" i="10"/>
  <c r="E21" i="10" s="1"/>
  <c r="E22" i="10" s="1"/>
  <c r="L18" i="10"/>
  <c r="L13" i="10"/>
  <c r="K13" i="10"/>
  <c r="J14" i="10"/>
  <c r="L14" i="10"/>
  <c r="K14" i="10"/>
  <c r="L8" i="10"/>
  <c r="K8" i="10"/>
  <c r="J8" i="10"/>
  <c r="T9" i="10"/>
  <c r="S9" i="10"/>
  <c r="R9" i="10"/>
  <c r="K16" i="10"/>
  <c r="R8" i="10"/>
  <c r="T8" i="10"/>
  <c r="S8" i="10"/>
  <c r="K7" i="10"/>
  <c r="L7" i="10"/>
  <c r="K9" i="10"/>
  <c r="L9" i="10"/>
  <c r="J9" i="10"/>
  <c r="J12" i="10"/>
  <c r="K12" i="10"/>
  <c r="J18" i="10"/>
  <c r="J11" i="10"/>
  <c r="J17" i="10"/>
  <c r="K18" i="10"/>
  <c r="K11" i="10"/>
  <c r="J16" i="10"/>
  <c r="K17" i="10"/>
  <c r="J15" i="10"/>
  <c r="K10" i="10"/>
  <c r="K15" i="10"/>
  <c r="L16" i="10"/>
  <c r="J10" i="10"/>
  <c r="R11" i="10" l="1"/>
  <c r="T11" i="10"/>
  <c r="S11" i="10"/>
  <c r="T10" i="10"/>
  <c r="S10" i="10"/>
  <c r="R10" i="10"/>
  <c r="T7" i="10"/>
  <c r="S7" i="10"/>
  <c r="R7" i="10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C20" i="5" s="1"/>
  <c r="C21" i="5" s="1"/>
  <c r="D19" i="5"/>
  <c r="D20" i="5" s="1"/>
  <c r="D21" i="5" s="1"/>
  <c r="E19" i="5"/>
  <c r="E20" i="5" s="1"/>
  <c r="E21" i="5" s="1"/>
  <c r="F19" i="5"/>
  <c r="F20" i="5" s="1"/>
  <c r="F21" i="5" s="1"/>
  <c r="F22" i="5"/>
  <c r="B19" i="5"/>
  <c r="B22" i="5" s="1"/>
  <c r="B18" i="5"/>
  <c r="B17" i="5"/>
  <c r="B16" i="5"/>
  <c r="B15" i="5"/>
  <c r="B14" i="5"/>
  <c r="B13" i="5"/>
  <c r="B12" i="5"/>
  <c r="B11" i="5"/>
  <c r="B10" i="5"/>
  <c r="B9" i="5"/>
  <c r="B8" i="5"/>
  <c r="B7" i="5"/>
  <c r="U6" i="5"/>
  <c r="T6" i="5"/>
  <c r="W6" i="5"/>
  <c r="V6" i="5"/>
  <c r="K6" i="5"/>
  <c r="J6" i="5"/>
  <c r="I6" i="5"/>
  <c r="F20" i="9"/>
  <c r="F21" i="9" s="1"/>
  <c r="C19" i="9"/>
  <c r="C20" i="9" s="1"/>
  <c r="C21" i="9" s="1"/>
  <c r="D19" i="9"/>
  <c r="D20" i="9" s="1"/>
  <c r="D21" i="9" s="1"/>
  <c r="E19" i="9"/>
  <c r="E20" i="9" s="1"/>
  <c r="E21" i="9" s="1"/>
  <c r="F19" i="9"/>
  <c r="F22" i="9" s="1"/>
  <c r="C18" i="9"/>
  <c r="D18" i="9"/>
  <c r="E18" i="9"/>
  <c r="F18" i="9"/>
  <c r="C17" i="9"/>
  <c r="D17" i="9"/>
  <c r="E17" i="9"/>
  <c r="F17" i="9"/>
  <c r="C16" i="9"/>
  <c r="D16" i="9"/>
  <c r="E16" i="9"/>
  <c r="F16" i="9"/>
  <c r="C15" i="9"/>
  <c r="D15" i="9"/>
  <c r="E15" i="9"/>
  <c r="F15" i="9"/>
  <c r="C14" i="9"/>
  <c r="D14" i="9"/>
  <c r="E14" i="9"/>
  <c r="F14" i="9"/>
  <c r="C13" i="9"/>
  <c r="D13" i="9"/>
  <c r="E13" i="9"/>
  <c r="F13" i="9"/>
  <c r="C12" i="9"/>
  <c r="D12" i="9"/>
  <c r="E12" i="9"/>
  <c r="F12" i="9"/>
  <c r="C11" i="9"/>
  <c r="D11" i="9"/>
  <c r="E11" i="9"/>
  <c r="F11" i="9"/>
  <c r="C10" i="9"/>
  <c r="D10" i="9"/>
  <c r="E10" i="9"/>
  <c r="F10" i="9"/>
  <c r="C9" i="9"/>
  <c r="D9" i="9"/>
  <c r="E9" i="9"/>
  <c r="F9" i="9"/>
  <c r="C8" i="9"/>
  <c r="D8" i="9"/>
  <c r="E8" i="9"/>
  <c r="F8" i="9"/>
  <c r="C7" i="9"/>
  <c r="D7" i="9"/>
  <c r="E7" i="9"/>
  <c r="F7" i="9"/>
  <c r="B19" i="9"/>
  <c r="B22" i="9" s="1"/>
  <c r="B18" i="9"/>
  <c r="B17" i="9"/>
  <c r="B16" i="9"/>
  <c r="B15" i="9"/>
  <c r="B14" i="9"/>
  <c r="B13" i="9"/>
  <c r="B12" i="9"/>
  <c r="B11" i="9"/>
  <c r="B10" i="9"/>
  <c r="B9" i="9"/>
  <c r="B8" i="9"/>
  <c r="B7" i="9"/>
  <c r="E22" i="5" l="1"/>
  <c r="D22" i="5"/>
  <c r="C22" i="5"/>
  <c r="B20" i="5"/>
  <c r="B21" i="5" s="1"/>
  <c r="D22" i="9"/>
  <c r="E22" i="9"/>
  <c r="C22" i="9"/>
  <c r="S12" i="10"/>
  <c r="T12" i="10"/>
  <c r="R12" i="10"/>
  <c r="B20" i="9"/>
  <c r="B21" i="9" s="1"/>
  <c r="G7" i="9" l="1"/>
  <c r="K18" i="9" l="1"/>
  <c r="J18" i="9"/>
  <c r="H18" i="9"/>
  <c r="G18" i="9"/>
  <c r="K17" i="9"/>
  <c r="J17" i="9"/>
  <c r="I17" i="9"/>
  <c r="H17" i="9"/>
  <c r="G17" i="9"/>
  <c r="J16" i="9"/>
  <c r="H16" i="9"/>
  <c r="G16" i="9"/>
  <c r="K16" i="9"/>
  <c r="I16" i="9"/>
  <c r="K15" i="9"/>
  <c r="J15" i="9"/>
  <c r="I15" i="9"/>
  <c r="H15" i="9"/>
  <c r="G15" i="9"/>
  <c r="K14" i="9"/>
  <c r="J14" i="9"/>
  <c r="I14" i="9"/>
  <c r="H14" i="9"/>
  <c r="G14" i="9"/>
  <c r="K13" i="9"/>
  <c r="H13" i="9"/>
  <c r="G13" i="9"/>
  <c r="J13" i="9"/>
  <c r="I13" i="9"/>
  <c r="K12" i="9"/>
  <c r="J12" i="9"/>
  <c r="I12" i="9"/>
  <c r="H12" i="9"/>
  <c r="G12" i="9"/>
  <c r="K11" i="9"/>
  <c r="G11" i="9"/>
  <c r="J11" i="9"/>
  <c r="I11" i="9"/>
  <c r="H11" i="9"/>
  <c r="K10" i="9"/>
  <c r="I10" i="9"/>
  <c r="H10" i="9"/>
  <c r="G10" i="9"/>
  <c r="J10" i="9"/>
  <c r="K9" i="9"/>
  <c r="J9" i="9"/>
  <c r="I9" i="9"/>
  <c r="H9" i="9"/>
  <c r="G9" i="9"/>
  <c r="K8" i="9"/>
  <c r="H8" i="9"/>
  <c r="G8" i="9"/>
  <c r="J8" i="9"/>
  <c r="I8" i="9"/>
  <c r="K7" i="9"/>
  <c r="J7" i="9"/>
  <c r="M7" i="9" s="1"/>
  <c r="I7" i="9"/>
  <c r="H7" i="9"/>
  <c r="M18" i="9" l="1"/>
  <c r="N18" i="9"/>
  <c r="P18" i="9"/>
  <c r="Q18" i="9"/>
  <c r="P8" i="9"/>
  <c r="AB12" i="9"/>
  <c r="AB9" i="9"/>
  <c r="P11" i="9"/>
  <c r="AB11" i="9"/>
  <c r="AB8" i="9"/>
  <c r="AC11" i="9"/>
  <c r="AC8" i="9"/>
  <c r="N17" i="9"/>
  <c r="P7" i="9"/>
  <c r="P16" i="9"/>
  <c r="Q16" i="9"/>
  <c r="P13" i="9"/>
  <c r="P10" i="9"/>
  <c r="Q13" i="9"/>
  <c r="Q7" i="9"/>
  <c r="Q10" i="9"/>
  <c r="M14" i="9"/>
  <c r="M17" i="9"/>
  <c r="AC7" i="9"/>
  <c r="AB7" i="9"/>
  <c r="Q9" i="9"/>
  <c r="P9" i="9"/>
  <c r="AC10" i="9"/>
  <c r="AB10" i="9"/>
  <c r="Q12" i="9"/>
  <c r="P12" i="9"/>
  <c r="P15" i="9"/>
  <c r="Q15" i="9"/>
  <c r="M15" i="9"/>
  <c r="N15" i="9"/>
  <c r="N14" i="9"/>
  <c r="M16" i="9"/>
  <c r="N16" i="9"/>
  <c r="Q17" i="9"/>
  <c r="N8" i="9"/>
  <c r="M8" i="9"/>
  <c r="M11" i="9"/>
  <c r="N11" i="9"/>
  <c r="P14" i="9"/>
  <c r="N9" i="9"/>
  <c r="M9" i="9"/>
  <c r="M12" i="9"/>
  <c r="N12" i="9"/>
  <c r="I18" i="9"/>
  <c r="Q8" i="9"/>
  <c r="AC9" i="9"/>
  <c r="M10" i="9"/>
  <c r="Q11" i="9"/>
  <c r="AC12" i="9"/>
  <c r="M13" i="9"/>
  <c r="Q14" i="9"/>
  <c r="N7" i="9"/>
  <c r="N10" i="9"/>
  <c r="N13" i="9"/>
  <c r="P17" i="9"/>
  <c r="AB12" i="5" l="1"/>
  <c r="Z8" i="5"/>
  <c r="X12" i="5"/>
  <c r="Z10" i="5"/>
  <c r="X8" i="5"/>
  <c r="X10" i="5"/>
  <c r="AC12" i="5"/>
  <c r="Z11" i="5"/>
  <c r="Z9" i="5"/>
  <c r="AC9" i="5"/>
  <c r="AB10" i="5"/>
  <c r="AA7" i="5"/>
  <c r="AC7" i="5"/>
  <c r="AB7" i="5"/>
  <c r="Z7" i="5"/>
  <c r="Y7" i="5"/>
  <c r="X7" i="5"/>
  <c r="AC11" i="5"/>
  <c r="AB11" i="5"/>
  <c r="AA11" i="5"/>
  <c r="Y8" i="5"/>
  <c r="Y10" i="5"/>
  <c r="X9" i="5"/>
  <c r="X11" i="5"/>
  <c r="Y9" i="5"/>
  <c r="Y11" i="5"/>
  <c r="AA9" i="5"/>
  <c r="AB9" i="5"/>
  <c r="K18" i="5"/>
  <c r="I18" i="5"/>
  <c r="K17" i="5"/>
  <c r="K16" i="5"/>
  <c r="K15" i="5"/>
  <c r="K14" i="5"/>
  <c r="K13" i="5"/>
  <c r="K12" i="5"/>
  <c r="K11" i="5"/>
  <c r="K10" i="5"/>
  <c r="K9" i="5"/>
  <c r="K8" i="5"/>
  <c r="K7" i="5"/>
  <c r="J18" i="5"/>
  <c r="J17" i="5"/>
  <c r="J16" i="5"/>
  <c r="J15" i="5"/>
  <c r="J14" i="5"/>
  <c r="J13" i="5"/>
  <c r="J12" i="5"/>
  <c r="J11" i="5"/>
  <c r="J10" i="5"/>
  <c r="J9" i="5"/>
  <c r="J8" i="5"/>
  <c r="J7" i="5"/>
  <c r="I17" i="5"/>
  <c r="I16" i="5"/>
  <c r="I15" i="5"/>
  <c r="I14" i="5"/>
  <c r="I13" i="5"/>
  <c r="I12" i="5"/>
  <c r="I11" i="5"/>
  <c r="I10" i="5"/>
  <c r="I9" i="5"/>
  <c r="I8" i="5"/>
  <c r="I7" i="5"/>
  <c r="H7" i="5"/>
  <c r="G7" i="5"/>
  <c r="H18" i="5"/>
  <c r="H17" i="5"/>
  <c r="H16" i="5"/>
  <c r="H15" i="5"/>
  <c r="H14" i="5"/>
  <c r="H13" i="5"/>
  <c r="H12" i="5"/>
  <c r="H11" i="5"/>
  <c r="H10" i="5"/>
  <c r="H9" i="5"/>
  <c r="H8" i="5"/>
  <c r="G17" i="5"/>
  <c r="G16" i="5"/>
  <c r="G15" i="5"/>
  <c r="G14" i="5"/>
  <c r="G13" i="5"/>
  <c r="G12" i="5"/>
  <c r="G11" i="5"/>
  <c r="G10" i="5"/>
  <c r="G9" i="5"/>
  <c r="L9" i="5" s="1"/>
  <c r="G8" i="5"/>
  <c r="AA12" i="5" l="1"/>
  <c r="AC10" i="5"/>
  <c r="L7" i="5"/>
  <c r="Y12" i="5"/>
  <c r="AA8" i="5"/>
  <c r="Z12" i="5"/>
  <c r="AB8" i="5"/>
  <c r="AA10" i="5"/>
  <c r="AC8" i="5"/>
  <c r="G18" i="5"/>
  <c r="N8" i="5"/>
  <c r="L8" i="5"/>
  <c r="M9" i="5"/>
  <c r="N9" i="5"/>
  <c r="M8" i="5"/>
  <c r="Q7" i="5"/>
  <c r="P7" i="5"/>
  <c r="O7" i="5"/>
  <c r="N7" i="5"/>
  <c r="M7" i="5"/>
  <c r="P13" i="5" l="1"/>
  <c r="O13" i="5"/>
  <c r="Q13" i="5"/>
  <c r="N11" i="5"/>
  <c r="M11" i="5"/>
  <c r="L11" i="5"/>
  <c r="N12" i="5"/>
  <c r="L12" i="5"/>
  <c r="M12" i="5"/>
  <c r="N14" i="5"/>
  <c r="M14" i="5"/>
  <c r="L14" i="5"/>
  <c r="N15" i="5"/>
  <c r="Q18" i="5" l="1"/>
  <c r="P18" i="5"/>
  <c r="O18" i="5"/>
  <c r="P15" i="5"/>
  <c r="Q15" i="5"/>
  <c r="O15" i="5"/>
  <c r="O8" i="5"/>
  <c r="P8" i="5"/>
  <c r="Q8" i="5"/>
  <c r="O17" i="5"/>
  <c r="Q17" i="5"/>
  <c r="P17" i="5"/>
  <c r="P16" i="5"/>
  <c r="Q16" i="5"/>
  <c r="O16" i="5"/>
  <c r="Q14" i="5"/>
  <c r="P14" i="5"/>
  <c r="O14" i="5"/>
  <c r="P12" i="5"/>
  <c r="Q12" i="5"/>
  <c r="O12" i="5"/>
  <c r="O11" i="5"/>
  <c r="Q11" i="5"/>
  <c r="P11" i="5"/>
  <c r="Q10" i="5"/>
  <c r="P10" i="5"/>
  <c r="O10" i="5"/>
  <c r="Q9" i="5"/>
  <c r="P9" i="5"/>
  <c r="O9" i="5"/>
  <c r="N18" i="5"/>
  <c r="M18" i="5"/>
  <c r="L18" i="5"/>
  <c r="N10" i="5"/>
  <c r="M10" i="5"/>
  <c r="L10" i="5"/>
  <c r="M15" i="5"/>
  <c r="L15" i="5"/>
  <c r="N17" i="5"/>
  <c r="M17" i="5"/>
  <c r="L17" i="5"/>
  <c r="L16" i="5"/>
  <c r="N16" i="5"/>
  <c r="M16" i="5"/>
  <c r="N13" i="5"/>
  <c r="M13" i="5"/>
  <c r="L13" i="5"/>
  <c r="Y8" i="9" l="1"/>
  <c r="Y11" i="9" l="1"/>
  <c r="Z11" i="9"/>
  <c r="Y10" i="9"/>
  <c r="Z10" i="9"/>
  <c r="Z12" i="9"/>
  <c r="Y12" i="9"/>
  <c r="Y9" i="9"/>
  <c r="Z9" i="9"/>
  <c r="Y7" i="9"/>
  <c r="Z7" i="9"/>
  <c r="Z8" i="9"/>
</calcChain>
</file>

<file path=xl/sharedStrings.xml><?xml version="1.0" encoding="utf-8"?>
<sst xmlns="http://schemas.openxmlformats.org/spreadsheetml/2006/main" count="218" uniqueCount="53">
  <si>
    <t>관리비</t>
    <phoneticPr fontId="1" type="noConversion"/>
  </si>
  <si>
    <t>1식</t>
    <phoneticPr fontId="1" type="noConversion"/>
  </si>
  <si>
    <t>2식</t>
    <phoneticPr fontId="1" type="noConversion"/>
  </si>
  <si>
    <t>3식</t>
    <phoneticPr fontId="1" type="noConversion"/>
  </si>
  <si>
    <t>구분</t>
    <phoneticPr fontId="1" type="noConversion"/>
  </si>
  <si>
    <t>(단위 : 원)</t>
  </si>
  <si>
    <t>식  비</t>
    <phoneticPr fontId="1" type="noConversion"/>
  </si>
  <si>
    <t>1인실</t>
    <phoneticPr fontId="1" type="noConversion"/>
  </si>
  <si>
    <t>2인실</t>
    <phoneticPr fontId="1" type="noConversion"/>
  </si>
  <si>
    <t>1식</t>
    <phoneticPr fontId="1" type="noConversion"/>
  </si>
  <si>
    <t>2식</t>
    <phoneticPr fontId="1" type="noConversion"/>
  </si>
  <si>
    <t>3식</t>
    <phoneticPr fontId="1" type="noConversion"/>
  </si>
  <si>
    <t>한밭관(입사시 징수액)</t>
    <phoneticPr fontId="1" type="noConversion"/>
  </si>
  <si>
    <t>한밭관(퇴사시 환불액)</t>
    <phoneticPr fontId="1" type="noConversion"/>
  </si>
  <si>
    <t>계</t>
    <phoneticPr fontId="1" type="noConversion"/>
  </si>
  <si>
    <t>계</t>
  </si>
  <si>
    <t>관리비</t>
  </si>
  <si>
    <t>식  비</t>
  </si>
  <si>
    <t>1인실</t>
  </si>
  <si>
    <t>1식</t>
  </si>
  <si>
    <t>2식</t>
  </si>
  <si>
    <t>3식</t>
  </si>
  <si>
    <t>2인실</t>
  </si>
  <si>
    <t>한밭관(분할납부 퇴사시 환불액)</t>
    <phoneticPr fontId="1" type="noConversion"/>
  </si>
  <si>
    <t>1인실(계)</t>
    <phoneticPr fontId="1" type="noConversion"/>
  </si>
  <si>
    <t>2인실(계)</t>
    <phoneticPr fontId="1" type="noConversion"/>
  </si>
  <si>
    <t>1인실(계)</t>
    <phoneticPr fontId="1" type="noConversion"/>
  </si>
  <si>
    <t>2인실(계)</t>
    <phoneticPr fontId="1" type="noConversion"/>
  </si>
  <si>
    <t>2식</t>
    <phoneticPr fontId="1" type="noConversion"/>
  </si>
  <si>
    <t xml:space="preserve"> 제2BTL관(입사시 징수액)</t>
    <phoneticPr fontId="1" type="noConversion"/>
  </si>
  <si>
    <t>제2BTL관(퇴사시 환불액) 계</t>
    <phoneticPr fontId="1" type="noConversion"/>
  </si>
  <si>
    <t>제2BTL관(분할납부 퇴사시 환불액) 계</t>
    <phoneticPr fontId="1" type="noConversion"/>
  </si>
  <si>
    <t xml:space="preserve"> 제1BTL관(입사시 징수액)</t>
    <phoneticPr fontId="1" type="noConversion"/>
  </si>
  <si>
    <t>2024학년도 2학기 생활관비 징수 및 환불 조견표</t>
    <phoneticPr fontId="1" type="noConversion"/>
  </si>
  <si>
    <t>1주
(8.31.~9.06.)</t>
    <phoneticPr fontId="1" type="noConversion"/>
  </si>
  <si>
    <t>2주
(9.07.~9.13.)</t>
    <phoneticPr fontId="1" type="noConversion"/>
  </si>
  <si>
    <t>3주
(9.14.~9.20.)</t>
    <phoneticPr fontId="1" type="noConversion"/>
  </si>
  <si>
    <t>4주
(9.21.~9.27.)</t>
    <phoneticPr fontId="1" type="noConversion"/>
  </si>
  <si>
    <t>5주
(9.28.~10.04.)</t>
    <phoneticPr fontId="1" type="noConversion"/>
  </si>
  <si>
    <t>6주
(10.05.~10.11.)</t>
    <phoneticPr fontId="1" type="noConversion"/>
  </si>
  <si>
    <t>7주
(10.12.~10.18.)</t>
    <phoneticPr fontId="1" type="noConversion"/>
  </si>
  <si>
    <t>8주
(10.19.~10.25.)</t>
    <phoneticPr fontId="1" type="noConversion"/>
  </si>
  <si>
    <t>9주
(10.26.~11.01.)</t>
    <phoneticPr fontId="1" type="noConversion"/>
  </si>
  <si>
    <t>10주
(11.02.~11.08.)</t>
    <phoneticPr fontId="1" type="noConversion"/>
  </si>
  <si>
    <t>11주
(11.09.~11.15.)</t>
    <phoneticPr fontId="1" type="noConversion"/>
  </si>
  <si>
    <t>12주
(11.16.~11.22.)</t>
    <phoneticPr fontId="1" type="noConversion"/>
  </si>
  <si>
    <t>13주
(11.23.~11.29.)</t>
    <phoneticPr fontId="1" type="noConversion"/>
  </si>
  <si>
    <t>14주
(11.30.~12.06.)</t>
    <phoneticPr fontId="1" type="noConversion"/>
  </si>
  <si>
    <t>15주
(12.07.~12.13.)</t>
    <phoneticPr fontId="1" type="noConversion"/>
  </si>
  <si>
    <t>16주
(12.14.~12.21.)</t>
    <phoneticPr fontId="1" type="noConversion"/>
  </si>
  <si>
    <t xml:space="preserve">제1BTL관(퇴사시 환불액) </t>
    <phoneticPr fontId="1" type="noConversion"/>
  </si>
  <si>
    <t>계</t>
    <phoneticPr fontId="1" type="noConversion"/>
  </si>
  <si>
    <t xml:space="preserve">제1BTL관(분할납부 퇴사시 환불액)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</si>
</sst>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sz val="18"/>
      <name val="맑은 고딕"/>
      <family val="3"/>
      <charset val="129"/>
    </font>
    <font>
      <u/>
      <sz val="9"/>
      <name val="돋움"/>
      <family val="3"/>
      <charset val="129"/>
    </font>
    <font>
      <sz val="8"/>
      <color theme="1"/>
      <name val="돋움"/>
      <family val="3"/>
      <charset val="129"/>
    </font>
    <font>
      <b/>
      <sz val="8"/>
      <name val="돋움"/>
      <family val="3"/>
      <charset val="129"/>
    </font>
    <font>
      <b/>
      <sz val="9"/>
      <color rgb="FF0033CC"/>
      <name val="돋움"/>
      <family val="3"/>
      <charset val="129"/>
    </font>
    <font>
      <b/>
      <sz val="8"/>
      <color rgb="FF0033CC"/>
      <name val="돋움"/>
      <family val="3"/>
      <charset val="129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  <font>
      <sz val="8"/>
      <color rgb="FF0033CC"/>
      <name val="돋움"/>
      <family val="3"/>
      <charset val="129"/>
    </font>
    <font>
      <b/>
      <u/>
      <sz val="9"/>
      <color rgb="FF0033CC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theme="1"/>
      </left>
      <right style="hair">
        <color theme="1"/>
      </right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/>
      <diagonal/>
    </border>
    <border>
      <left style="hair">
        <color theme="1"/>
      </left>
      <right style="thin">
        <color indexed="64"/>
      </right>
      <top/>
      <bottom style="medium">
        <color indexed="64"/>
      </bottom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thin">
        <color indexed="64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theme="1"/>
      </right>
      <top/>
      <bottom style="medium">
        <color indexed="64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/>
      <diagonal/>
    </border>
    <border>
      <left style="hair">
        <color indexed="64"/>
      </left>
      <right style="hair">
        <color theme="1"/>
      </right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thin">
        <color indexed="64"/>
      </top>
      <bottom style="hair">
        <color theme="1"/>
      </bottom>
      <diagonal/>
    </border>
    <border>
      <left/>
      <right style="hair">
        <color theme="1"/>
      </right>
      <top style="hair">
        <color indexed="64"/>
      </top>
      <bottom/>
      <diagonal/>
    </border>
    <border>
      <left style="medium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medium">
        <color theme="1"/>
      </bottom>
      <diagonal/>
    </border>
    <border>
      <left style="hair">
        <color auto="1"/>
      </left>
      <right style="hair">
        <color auto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hair">
        <color theme="1"/>
      </left>
      <right/>
      <top style="thin">
        <color theme="1"/>
      </top>
      <bottom style="hair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hair">
        <color indexed="64"/>
      </left>
      <right style="hair">
        <color theme="1"/>
      </right>
      <top/>
      <bottom style="medium">
        <color theme="1"/>
      </bottom>
      <diagonal/>
    </border>
    <border>
      <left/>
      <right style="hair">
        <color theme="1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theme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hair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1"/>
      </right>
      <top/>
      <bottom/>
      <diagonal/>
    </border>
    <border>
      <left style="hair">
        <color theme="1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hair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hair">
        <color indexed="64"/>
      </bottom>
      <diagonal/>
    </border>
    <border>
      <left/>
      <right style="medium">
        <color indexed="64"/>
      </right>
      <top style="thin">
        <color theme="1"/>
      </top>
      <bottom style="hair">
        <color theme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1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176" fontId="5" fillId="10" borderId="2" xfId="0" applyNumberFormat="1" applyFont="1" applyFill="1" applyBorder="1" applyAlignment="1">
      <alignment horizontal="center" vertical="center"/>
    </xf>
    <xf numFmtId="176" fontId="5" fillId="10" borderId="13" xfId="0" applyNumberFormat="1" applyFont="1" applyFill="1" applyBorder="1" applyAlignment="1">
      <alignment horizontal="center" vertical="center"/>
    </xf>
    <xf numFmtId="176" fontId="1" fillId="10" borderId="4" xfId="0" applyNumberFormat="1" applyFont="1" applyFill="1" applyBorder="1" applyAlignment="1">
      <alignment horizontal="center" vertical="center"/>
    </xf>
    <xf numFmtId="176" fontId="1" fillId="10" borderId="12" xfId="0" applyNumberFormat="1" applyFont="1" applyFill="1" applyBorder="1" applyAlignment="1">
      <alignment horizontal="center" vertical="center"/>
    </xf>
    <xf numFmtId="176" fontId="5" fillId="10" borderId="32" xfId="0" applyNumberFormat="1" applyFont="1" applyFill="1" applyBorder="1" applyAlignment="1">
      <alignment horizontal="center" vertical="center"/>
    </xf>
    <xf numFmtId="176" fontId="5" fillId="10" borderId="35" xfId="0" applyNumberFormat="1" applyFont="1" applyFill="1" applyBorder="1" applyAlignment="1">
      <alignment horizontal="center" vertical="center"/>
    </xf>
    <xf numFmtId="176" fontId="1" fillId="10" borderId="36" xfId="0" applyNumberFormat="1" applyFont="1" applyFill="1" applyBorder="1" applyAlignment="1">
      <alignment horizontal="center" vertical="center"/>
    </xf>
    <xf numFmtId="176" fontId="1" fillId="0" borderId="40" xfId="0" applyNumberFormat="1" applyFont="1" applyBorder="1">
      <alignment vertical="center"/>
    </xf>
    <xf numFmtId="176" fontId="1" fillId="0" borderId="41" xfId="0" applyNumberFormat="1" applyFont="1" applyBorder="1">
      <alignment vertical="center"/>
    </xf>
    <xf numFmtId="176" fontId="5" fillId="10" borderId="37" xfId="0" applyNumberFormat="1" applyFont="1" applyFill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1" fillId="10" borderId="42" xfId="0" applyNumberFormat="1" applyFont="1" applyFill="1" applyBorder="1" applyAlignment="1">
      <alignment horizontal="center" vertical="center"/>
    </xf>
    <xf numFmtId="176" fontId="1" fillId="10" borderId="45" xfId="0" applyNumberFormat="1" applyFont="1" applyFill="1" applyBorder="1" applyAlignment="1">
      <alignment horizontal="center" vertical="center"/>
    </xf>
    <xf numFmtId="176" fontId="13" fillId="10" borderId="28" xfId="0" applyNumberFormat="1" applyFont="1" applyFill="1" applyBorder="1" applyAlignment="1">
      <alignment horizontal="center" vertical="center"/>
    </xf>
    <xf numFmtId="176" fontId="9" fillId="10" borderId="34" xfId="0" applyNumberFormat="1" applyFont="1" applyFill="1" applyBorder="1" applyAlignment="1">
      <alignment horizontal="center" vertical="center"/>
    </xf>
    <xf numFmtId="176" fontId="9" fillId="10" borderId="12" xfId="0" applyNumberFormat="1" applyFont="1" applyFill="1" applyBorder="1" applyAlignment="1">
      <alignment horizontal="center" vertical="center"/>
    </xf>
    <xf numFmtId="176" fontId="9" fillId="10" borderId="29" xfId="0" applyNumberFormat="1" applyFont="1" applyFill="1" applyBorder="1" applyAlignment="1">
      <alignment horizontal="center" vertical="center"/>
    </xf>
    <xf numFmtId="176" fontId="1" fillId="10" borderId="6" xfId="0" applyNumberFormat="1" applyFont="1" applyFill="1" applyBorder="1" applyAlignment="1">
      <alignment horizontal="center" vertical="center"/>
    </xf>
    <xf numFmtId="176" fontId="1" fillId="10" borderId="34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1" fillId="0" borderId="4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2" fillId="5" borderId="7" xfId="0" applyNumberFormat="1" applyFont="1" applyFill="1" applyBorder="1" applyAlignment="1">
      <alignment horizontal="center" vertical="center" wrapText="1"/>
    </xf>
    <xf numFmtId="176" fontId="2" fillId="5" borderId="8" xfId="0" applyNumberFormat="1" applyFont="1" applyFill="1" applyBorder="1" applyAlignment="1">
      <alignment horizontal="center" vertical="center" wrapText="1"/>
    </xf>
    <xf numFmtId="176" fontId="2" fillId="7" borderId="8" xfId="0" applyNumberFormat="1" applyFont="1" applyFill="1" applyBorder="1" applyAlignment="1">
      <alignment horizontal="center" vertical="center" wrapText="1"/>
    </xf>
    <xf numFmtId="176" fontId="2" fillId="6" borderId="8" xfId="0" applyNumberFormat="1" applyFont="1" applyFill="1" applyBorder="1" applyAlignment="1">
      <alignment horizontal="center" vertical="center" wrapText="1"/>
    </xf>
    <xf numFmtId="176" fontId="2" fillId="8" borderId="8" xfId="0" applyNumberFormat="1" applyFont="1" applyFill="1" applyBorder="1" applyAlignment="1">
      <alignment horizontal="center" vertical="center" wrapText="1"/>
    </xf>
    <xf numFmtId="176" fontId="1" fillId="0" borderId="50" xfId="0" applyNumberFormat="1" applyFont="1" applyBorder="1" applyAlignment="1">
      <alignment horizontal="right" vertical="center"/>
    </xf>
    <xf numFmtId="176" fontId="9" fillId="0" borderId="50" xfId="0" applyNumberFormat="1" applyFont="1" applyBorder="1">
      <alignment vertical="center"/>
    </xf>
    <xf numFmtId="176" fontId="6" fillId="0" borderId="50" xfId="0" applyNumberFormat="1" applyFont="1" applyBorder="1" applyAlignment="1">
      <alignment horizontal="right" vertical="center"/>
    </xf>
    <xf numFmtId="176" fontId="1" fillId="0" borderId="50" xfId="0" applyNumberFormat="1" applyFont="1" applyBorder="1">
      <alignment vertical="center"/>
    </xf>
    <xf numFmtId="176" fontId="7" fillId="4" borderId="50" xfId="0" applyNumberFormat="1" applyFont="1" applyFill="1" applyBorder="1">
      <alignment vertical="center"/>
    </xf>
    <xf numFmtId="176" fontId="1" fillId="4" borderId="50" xfId="0" applyNumberFormat="1" applyFont="1" applyFill="1" applyBorder="1">
      <alignment vertical="center"/>
    </xf>
    <xf numFmtId="176" fontId="6" fillId="4" borderId="50" xfId="0" applyNumberFormat="1" applyFont="1" applyFill="1" applyBorder="1">
      <alignment vertical="center"/>
    </xf>
    <xf numFmtId="176" fontId="1" fillId="0" borderId="51" xfId="0" applyNumberFormat="1" applyFont="1" applyBorder="1" applyAlignment="1">
      <alignment horizontal="right" vertical="center"/>
    </xf>
    <xf numFmtId="176" fontId="9" fillId="0" borderId="51" xfId="0" applyNumberFormat="1" applyFont="1" applyBorder="1">
      <alignment vertical="center"/>
    </xf>
    <xf numFmtId="176" fontId="6" fillId="0" borderId="51" xfId="0" applyNumberFormat="1" applyFont="1" applyBorder="1" applyAlignment="1">
      <alignment horizontal="right" vertical="center"/>
    </xf>
    <xf numFmtId="176" fontId="1" fillId="0" borderId="52" xfId="0" applyNumberFormat="1" applyFont="1" applyBorder="1" applyAlignment="1">
      <alignment horizontal="right" vertical="center"/>
    </xf>
    <xf numFmtId="176" fontId="9" fillId="0" borderId="52" xfId="0" applyNumberFormat="1" applyFont="1" applyBorder="1">
      <alignment vertical="center"/>
    </xf>
    <xf numFmtId="176" fontId="1" fillId="0" borderId="57" xfId="0" applyNumberFormat="1" applyFont="1" applyBorder="1" applyAlignment="1">
      <alignment horizontal="right" vertical="center"/>
    </xf>
    <xf numFmtId="176" fontId="9" fillId="0" borderId="57" xfId="0" applyNumberFormat="1" applyFont="1" applyBorder="1">
      <alignment vertical="center"/>
    </xf>
    <xf numFmtId="176" fontId="9" fillId="9" borderId="51" xfId="0" applyNumberFormat="1" applyFont="1" applyFill="1" applyBorder="1">
      <alignment vertical="center"/>
    </xf>
    <xf numFmtId="176" fontId="7" fillId="4" borderId="51" xfId="0" applyNumberFormat="1" applyFont="1" applyFill="1" applyBorder="1">
      <alignment vertical="center"/>
    </xf>
    <xf numFmtId="176" fontId="1" fillId="4" borderId="57" xfId="0" applyNumberFormat="1" applyFont="1" applyFill="1" applyBorder="1">
      <alignment vertical="center"/>
    </xf>
    <xf numFmtId="176" fontId="1" fillId="4" borderId="52" xfId="0" applyNumberFormat="1" applyFont="1" applyFill="1" applyBorder="1">
      <alignment vertical="center"/>
    </xf>
    <xf numFmtId="176" fontId="6" fillId="4" borderId="52" xfId="0" applyNumberFormat="1" applyFont="1" applyFill="1" applyBorder="1">
      <alignment vertical="center"/>
    </xf>
    <xf numFmtId="176" fontId="1" fillId="4" borderId="58" xfId="0" applyNumberFormat="1" applyFont="1" applyFill="1" applyBorder="1">
      <alignment vertical="center"/>
    </xf>
    <xf numFmtId="176" fontId="1" fillId="0" borderId="59" xfId="0" applyNumberFormat="1" applyFont="1" applyBorder="1" applyAlignment="1">
      <alignment horizontal="right" vertical="center"/>
    </xf>
    <xf numFmtId="176" fontId="1" fillId="0" borderId="60" xfId="0" applyNumberFormat="1" applyFont="1" applyBorder="1" applyAlignment="1">
      <alignment horizontal="right" vertical="center"/>
    </xf>
    <xf numFmtId="176" fontId="1" fillId="0" borderId="61" xfId="0" applyNumberFormat="1" applyFont="1" applyBorder="1" applyAlignment="1">
      <alignment horizontal="right" vertical="center"/>
    </xf>
    <xf numFmtId="176" fontId="1" fillId="0" borderId="60" xfId="0" applyNumberFormat="1" applyFont="1" applyBorder="1">
      <alignment vertical="center"/>
    </xf>
    <xf numFmtId="176" fontId="6" fillId="0" borderId="63" xfId="0" applyNumberFormat="1" applyFont="1" applyBorder="1" applyAlignment="1">
      <alignment horizontal="right" vertical="center"/>
    </xf>
    <xf numFmtId="176" fontId="6" fillId="4" borderId="63" xfId="0" applyNumberFormat="1" applyFont="1" applyFill="1" applyBorder="1">
      <alignment vertical="center"/>
    </xf>
    <xf numFmtId="176" fontId="1" fillId="4" borderId="53" xfId="0" applyNumberFormat="1" applyFont="1" applyFill="1" applyBorder="1">
      <alignment vertical="center"/>
    </xf>
    <xf numFmtId="176" fontId="1" fillId="4" borderId="55" xfId="0" applyNumberFormat="1" applyFont="1" applyFill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5" fillId="10" borderId="0" xfId="0" applyNumberFormat="1" applyFont="1" applyFill="1" applyBorder="1" applyAlignment="1">
      <alignment horizontal="center" vertical="center"/>
    </xf>
    <xf numFmtId="176" fontId="1" fillId="0" borderId="62" xfId="0" applyNumberFormat="1" applyFont="1" applyBorder="1" applyAlignment="1">
      <alignment horizontal="right" vertical="center"/>
    </xf>
    <xf numFmtId="176" fontId="1" fillId="0" borderId="63" xfId="0" applyNumberFormat="1" applyFont="1" applyBorder="1" applyAlignment="1">
      <alignment horizontal="right" vertical="center"/>
    </xf>
    <xf numFmtId="176" fontId="1" fillId="0" borderId="64" xfId="0" applyNumberFormat="1" applyFont="1" applyBorder="1" applyAlignment="1">
      <alignment horizontal="right" vertical="center"/>
    </xf>
    <xf numFmtId="176" fontId="1" fillId="0" borderId="63" xfId="0" applyNumberFormat="1" applyFont="1" applyBorder="1">
      <alignment vertical="center"/>
    </xf>
    <xf numFmtId="176" fontId="2" fillId="5" borderId="71" xfId="0" applyNumberFormat="1" applyFont="1" applyFill="1" applyBorder="1" applyAlignment="1">
      <alignment horizontal="center" vertical="center" wrapText="1"/>
    </xf>
    <xf numFmtId="176" fontId="2" fillId="5" borderId="72" xfId="0" applyNumberFormat="1" applyFont="1" applyFill="1" applyBorder="1" applyAlignment="1">
      <alignment horizontal="center" vertical="center" wrapText="1"/>
    </xf>
    <xf numFmtId="176" fontId="2" fillId="7" borderId="70" xfId="0" applyNumberFormat="1" applyFont="1" applyFill="1" applyBorder="1" applyAlignment="1">
      <alignment horizontal="center" vertical="center" wrapText="1"/>
    </xf>
    <xf numFmtId="176" fontId="2" fillId="7" borderId="72" xfId="0" applyNumberFormat="1" applyFont="1" applyFill="1" applyBorder="1" applyAlignment="1">
      <alignment horizontal="center" vertical="center" wrapText="1"/>
    </xf>
    <xf numFmtId="176" fontId="2" fillId="7" borderId="73" xfId="0" applyNumberFormat="1" applyFont="1" applyFill="1" applyBorder="1" applyAlignment="1">
      <alignment horizontal="center" vertical="center" wrapText="1"/>
    </xf>
    <xf numFmtId="176" fontId="2" fillId="8" borderId="70" xfId="0" applyNumberFormat="1" applyFont="1" applyFill="1" applyBorder="1" applyAlignment="1">
      <alignment horizontal="center" vertical="center" wrapText="1"/>
    </xf>
    <xf numFmtId="176" fontId="2" fillId="8" borderId="72" xfId="0" applyNumberFormat="1" applyFont="1" applyFill="1" applyBorder="1" applyAlignment="1">
      <alignment horizontal="center" vertical="center" wrapText="1"/>
    </xf>
    <xf numFmtId="176" fontId="2" fillId="8" borderId="73" xfId="0" applyNumberFormat="1" applyFont="1" applyFill="1" applyBorder="1" applyAlignment="1">
      <alignment horizontal="center" vertical="center" wrapText="1"/>
    </xf>
    <xf numFmtId="176" fontId="1" fillId="0" borderId="15" xfId="0" applyNumberFormat="1" applyFont="1" applyBorder="1" applyAlignment="1">
      <alignment horizontal="right" vertical="center"/>
    </xf>
    <xf numFmtId="176" fontId="1" fillId="0" borderId="67" xfId="0" applyNumberFormat="1" applyFont="1" applyBorder="1" applyAlignment="1">
      <alignment horizontal="right" vertical="center"/>
    </xf>
    <xf numFmtId="176" fontId="1" fillId="0" borderId="49" xfId="0" applyNumberFormat="1" applyFont="1" applyBorder="1" applyAlignment="1">
      <alignment horizontal="right" vertical="center"/>
    </xf>
    <xf numFmtId="176" fontId="1" fillId="0" borderId="55" xfId="0" applyNumberFormat="1" applyFont="1" applyBorder="1" applyAlignment="1">
      <alignment horizontal="right" vertical="center"/>
    </xf>
    <xf numFmtId="176" fontId="1" fillId="4" borderId="63" xfId="0" applyNumberFormat="1" applyFont="1" applyFill="1" applyBorder="1">
      <alignment vertical="center"/>
    </xf>
    <xf numFmtId="176" fontId="1" fillId="4" borderId="64" xfId="0" applyNumberFormat="1" applyFont="1" applyFill="1" applyBorder="1">
      <alignment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78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6" fontId="1" fillId="0" borderId="79" xfId="0" applyNumberFormat="1" applyFont="1" applyBorder="1" applyAlignment="1">
      <alignment horizontal="right" vertical="center"/>
    </xf>
    <xf numFmtId="176" fontId="1" fillId="10" borderId="87" xfId="0" applyNumberFormat="1" applyFont="1" applyFill="1" applyBorder="1" applyAlignment="1">
      <alignment horizontal="center" vertical="center"/>
    </xf>
    <xf numFmtId="176" fontId="1" fillId="10" borderId="88" xfId="0" applyNumberFormat="1" applyFont="1" applyFill="1" applyBorder="1" applyAlignment="1">
      <alignment horizontal="center" vertical="center"/>
    </xf>
    <xf numFmtId="176" fontId="9" fillId="10" borderId="88" xfId="0" applyNumberFormat="1" applyFont="1" applyFill="1" applyBorder="1" applyAlignment="1">
      <alignment horizontal="center" vertical="center"/>
    </xf>
    <xf numFmtId="176" fontId="9" fillId="10" borderId="42" xfId="0" applyNumberFormat="1" applyFont="1" applyFill="1" applyBorder="1" applyAlignment="1">
      <alignment horizontal="center" vertical="center"/>
    </xf>
    <xf numFmtId="176" fontId="2" fillId="5" borderId="93" xfId="0" applyNumberFormat="1" applyFont="1" applyFill="1" applyBorder="1" applyAlignment="1">
      <alignment horizontal="center" vertical="center" wrapText="1"/>
    </xf>
    <xf numFmtId="176" fontId="1" fillId="0" borderId="85" xfId="0" applyNumberFormat="1" applyFont="1" applyBorder="1" applyAlignment="1">
      <alignment horizontal="right" vertical="center"/>
    </xf>
    <xf numFmtId="176" fontId="2" fillId="5" borderId="95" xfId="0" applyNumberFormat="1" applyFont="1" applyFill="1" applyBorder="1" applyAlignment="1">
      <alignment horizontal="center" vertical="center" wrapText="1"/>
    </xf>
    <xf numFmtId="176" fontId="2" fillId="7" borderId="95" xfId="0" applyNumberFormat="1" applyFont="1" applyFill="1" applyBorder="1" applyAlignment="1">
      <alignment horizontal="center" vertical="center" wrapText="1"/>
    </xf>
    <xf numFmtId="176" fontId="2" fillId="6" borderId="95" xfId="0" applyNumberFormat="1" applyFont="1" applyFill="1" applyBorder="1" applyAlignment="1">
      <alignment horizontal="center" vertical="center" wrapText="1"/>
    </xf>
    <xf numFmtId="176" fontId="2" fillId="8" borderId="95" xfId="0" applyNumberFormat="1" applyFont="1" applyFill="1" applyBorder="1" applyAlignment="1">
      <alignment horizontal="center" vertical="center" wrapText="1"/>
    </xf>
    <xf numFmtId="176" fontId="2" fillId="8" borderId="96" xfId="0" applyNumberFormat="1" applyFont="1" applyFill="1" applyBorder="1" applyAlignment="1">
      <alignment horizontal="center" vertical="center" wrapText="1"/>
    </xf>
    <xf numFmtId="176" fontId="1" fillId="0" borderId="90" xfId="0" applyNumberFormat="1" applyFont="1" applyBorder="1" applyAlignment="1">
      <alignment horizontal="right" vertical="center"/>
    </xf>
    <xf numFmtId="176" fontId="1" fillId="0" borderId="91" xfId="0" applyNumberFormat="1" applyFont="1" applyBorder="1" applyAlignment="1">
      <alignment horizontal="right" vertical="center"/>
    </xf>
    <xf numFmtId="176" fontId="1" fillId="0" borderId="97" xfId="0" applyNumberFormat="1" applyFont="1" applyBorder="1" applyAlignment="1">
      <alignment horizontal="right" vertical="center"/>
    </xf>
    <xf numFmtId="176" fontId="2" fillId="7" borderId="93" xfId="0" applyNumberFormat="1" applyFont="1" applyFill="1" applyBorder="1" applyAlignment="1">
      <alignment horizontal="center" vertical="center" wrapText="1"/>
    </xf>
    <xf numFmtId="176" fontId="2" fillId="5" borderId="98" xfId="0" applyNumberFormat="1" applyFont="1" applyFill="1" applyBorder="1" applyAlignment="1">
      <alignment horizontal="center" vertical="center" wrapText="1"/>
    </xf>
    <xf numFmtId="176" fontId="1" fillId="0" borderId="80" xfId="0" applyNumberFormat="1" applyFont="1" applyBorder="1" applyAlignment="1">
      <alignment horizontal="right" vertical="center"/>
    </xf>
    <xf numFmtId="176" fontId="1" fillId="0" borderId="81" xfId="0" applyNumberFormat="1" applyFont="1" applyBorder="1" applyAlignment="1">
      <alignment horizontal="right" vertical="center"/>
    </xf>
    <xf numFmtId="176" fontId="1" fillId="0" borderId="82" xfId="0" applyNumberFormat="1" applyFont="1" applyBorder="1" applyAlignment="1">
      <alignment horizontal="right" vertical="center"/>
    </xf>
    <xf numFmtId="176" fontId="9" fillId="0" borderId="81" xfId="0" applyNumberFormat="1" applyFont="1" applyBorder="1">
      <alignment vertical="center"/>
    </xf>
    <xf numFmtId="176" fontId="1" fillId="0" borderId="99" xfId="0" applyNumberFormat="1" applyFont="1" applyBorder="1" applyAlignment="1">
      <alignment horizontal="right" vertical="center"/>
    </xf>
    <xf numFmtId="176" fontId="1" fillId="0" borderId="100" xfId="0" applyNumberFormat="1" applyFont="1" applyBorder="1" applyAlignment="1">
      <alignment horizontal="right" vertical="center"/>
    </xf>
    <xf numFmtId="176" fontId="1" fillId="0" borderId="91" xfId="0" applyNumberFormat="1" applyFont="1" applyBorder="1">
      <alignment vertical="center"/>
    </xf>
    <xf numFmtId="176" fontId="9" fillId="0" borderId="24" xfId="0" applyNumberFormat="1" applyFont="1" applyBorder="1">
      <alignment vertical="center"/>
    </xf>
    <xf numFmtId="176" fontId="1" fillId="0" borderId="102" xfId="0" applyNumberFormat="1" applyFont="1" applyBorder="1" applyAlignment="1">
      <alignment horizontal="right" vertical="center"/>
    </xf>
    <xf numFmtId="176" fontId="1" fillId="0" borderId="103" xfId="0" applyNumberFormat="1" applyFont="1" applyBorder="1" applyAlignment="1">
      <alignment horizontal="right" vertical="center"/>
    </xf>
    <xf numFmtId="176" fontId="1" fillId="0" borderId="97" xfId="0" applyNumberFormat="1" applyFont="1" applyBorder="1">
      <alignment vertical="center"/>
    </xf>
    <xf numFmtId="176" fontId="6" fillId="0" borderId="109" xfId="0" applyNumberFormat="1" applyFont="1" applyBorder="1" applyAlignment="1">
      <alignment horizontal="right" vertical="center"/>
    </xf>
    <xf numFmtId="176" fontId="6" fillId="0" borderId="106" xfId="0" applyNumberFormat="1" applyFont="1" applyBorder="1" applyAlignment="1">
      <alignment horizontal="right" vertical="center"/>
    </xf>
    <xf numFmtId="176" fontId="6" fillId="4" borderId="109" xfId="0" applyNumberFormat="1" applyFont="1" applyFill="1" applyBorder="1">
      <alignment vertical="center"/>
    </xf>
    <xf numFmtId="176" fontId="1" fillId="4" borderId="109" xfId="0" applyNumberFormat="1" applyFont="1" applyFill="1" applyBorder="1">
      <alignment vertical="center"/>
    </xf>
    <xf numFmtId="176" fontId="6" fillId="4" borderId="90" xfId="0" applyNumberFormat="1" applyFont="1" applyFill="1" applyBorder="1">
      <alignment vertical="center"/>
    </xf>
    <xf numFmtId="176" fontId="6" fillId="4" borderId="91" xfId="0" applyNumberFormat="1" applyFont="1" applyFill="1" applyBorder="1">
      <alignment vertical="center"/>
    </xf>
    <xf numFmtId="176" fontId="1" fillId="4" borderId="45" xfId="0" applyNumberFormat="1" applyFont="1" applyFill="1" applyBorder="1">
      <alignment vertical="center"/>
    </xf>
    <xf numFmtId="176" fontId="1" fillId="4" borderId="44" xfId="0" applyNumberFormat="1" applyFont="1" applyFill="1" applyBorder="1">
      <alignment vertical="center"/>
    </xf>
    <xf numFmtId="176" fontId="1" fillId="4" borderId="110" xfId="0" applyNumberFormat="1" applyFont="1" applyFill="1" applyBorder="1">
      <alignment vertical="center"/>
    </xf>
    <xf numFmtId="176" fontId="2" fillId="5" borderId="101" xfId="0" applyNumberFormat="1" applyFont="1" applyFill="1" applyBorder="1" applyAlignment="1">
      <alignment horizontal="center" vertical="center" wrapText="1"/>
    </xf>
    <xf numFmtId="176" fontId="2" fillId="6" borderId="93" xfId="0" applyNumberFormat="1" applyFont="1" applyFill="1" applyBorder="1" applyAlignment="1">
      <alignment horizontal="center" vertical="center" wrapText="1"/>
    </xf>
    <xf numFmtId="176" fontId="2" fillId="7" borderId="96" xfId="0" applyNumberFormat="1" applyFont="1" applyFill="1" applyBorder="1" applyAlignment="1">
      <alignment horizontal="center" vertical="center" wrapText="1"/>
    </xf>
    <xf numFmtId="176" fontId="9" fillId="9" borderId="91" xfId="0" applyNumberFormat="1" applyFont="1" applyFill="1" applyBorder="1">
      <alignment vertical="center"/>
    </xf>
    <xf numFmtId="176" fontId="6" fillId="0" borderId="90" xfId="0" applyNumberFormat="1" applyFont="1" applyBorder="1" applyAlignment="1">
      <alignment horizontal="right" vertical="center"/>
    </xf>
    <xf numFmtId="176" fontId="6" fillId="0" borderId="91" xfId="0" applyNumberFormat="1" applyFont="1" applyBorder="1" applyAlignment="1">
      <alignment horizontal="right" vertical="center"/>
    </xf>
    <xf numFmtId="176" fontId="2" fillId="6" borderId="101" xfId="0" applyNumberFormat="1" applyFont="1" applyFill="1" applyBorder="1" applyAlignment="1">
      <alignment horizontal="center" vertical="center" wrapText="1"/>
    </xf>
    <xf numFmtId="176" fontId="7" fillId="4" borderId="24" xfId="0" applyNumberFormat="1" applyFont="1" applyFill="1" applyBorder="1">
      <alignment vertical="center"/>
    </xf>
    <xf numFmtId="176" fontId="2" fillId="8" borderId="98" xfId="0" applyNumberFormat="1" applyFont="1" applyFill="1" applyBorder="1" applyAlignment="1">
      <alignment horizontal="center" vertical="center" wrapText="1"/>
    </xf>
    <xf numFmtId="176" fontId="1" fillId="4" borderId="81" xfId="0" applyNumberFormat="1" applyFont="1" applyFill="1" applyBorder="1">
      <alignment vertical="center"/>
    </xf>
    <xf numFmtId="176" fontId="6" fillId="4" borderId="80" xfId="0" applyNumberFormat="1" applyFont="1" applyFill="1" applyBorder="1">
      <alignment vertical="center"/>
    </xf>
    <xf numFmtId="176" fontId="6" fillId="4" borderId="81" xfId="0" applyNumberFormat="1" applyFont="1" applyFill="1" applyBorder="1">
      <alignment vertical="center"/>
    </xf>
    <xf numFmtId="176" fontId="7" fillId="4" borderId="81" xfId="0" applyNumberFormat="1" applyFont="1" applyFill="1" applyBorder="1">
      <alignment vertical="center"/>
    </xf>
    <xf numFmtId="176" fontId="6" fillId="4" borderId="83" xfId="0" applyNumberFormat="1" applyFont="1" applyFill="1" applyBorder="1">
      <alignment vertical="center"/>
    </xf>
    <xf numFmtId="176" fontId="6" fillId="4" borderId="10" xfId="0" applyNumberFormat="1" applyFont="1" applyFill="1" applyBorder="1" applyAlignment="1">
      <alignment horizontal="right" vertical="center"/>
    </xf>
    <xf numFmtId="176" fontId="6" fillId="4" borderId="51" xfId="0" applyNumberFormat="1" applyFont="1" applyFill="1" applyBorder="1" applyAlignment="1">
      <alignment horizontal="right" vertical="center"/>
    </xf>
    <xf numFmtId="176" fontId="6" fillId="4" borderId="106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176" fontId="6" fillId="4" borderId="50" xfId="0" applyNumberFormat="1" applyFont="1" applyFill="1" applyBorder="1" applyAlignment="1">
      <alignment horizontal="right" vertical="center"/>
    </xf>
    <xf numFmtId="176" fontId="6" fillId="4" borderId="109" xfId="0" applyNumberFormat="1" applyFont="1" applyFill="1" applyBorder="1" applyAlignment="1">
      <alignment horizontal="right" vertical="center"/>
    </xf>
    <xf numFmtId="176" fontId="6" fillId="4" borderId="0" xfId="0" applyNumberFormat="1" applyFont="1" applyFill="1" applyBorder="1" applyAlignment="1">
      <alignment horizontal="right" vertical="center"/>
    </xf>
    <xf numFmtId="176" fontId="6" fillId="4" borderId="26" xfId="0" applyNumberFormat="1" applyFont="1" applyFill="1" applyBorder="1" applyAlignment="1">
      <alignment horizontal="right" vertical="center"/>
    </xf>
    <xf numFmtId="176" fontId="6" fillId="4" borderId="112" xfId="0" applyNumberFormat="1" applyFont="1" applyFill="1" applyBorder="1" applyAlignment="1">
      <alignment horizontal="right" vertical="center"/>
    </xf>
    <xf numFmtId="176" fontId="12" fillId="4" borderId="50" xfId="0" applyNumberFormat="1" applyFont="1" applyFill="1" applyBorder="1">
      <alignment vertical="center"/>
    </xf>
    <xf numFmtId="176" fontId="9" fillId="4" borderId="63" xfId="0" applyNumberFormat="1" applyFont="1" applyFill="1" applyBorder="1" applyAlignment="1">
      <alignment horizontal="right" vertical="center"/>
    </xf>
    <xf numFmtId="176" fontId="9" fillId="4" borderId="50" xfId="0" applyNumberFormat="1" applyFont="1" applyFill="1" applyBorder="1" applyAlignment="1">
      <alignment horizontal="right" vertical="center"/>
    </xf>
    <xf numFmtId="176" fontId="9" fillId="4" borderId="85" xfId="0" applyNumberFormat="1" applyFont="1" applyFill="1" applyBorder="1" applyAlignment="1">
      <alignment horizontal="right" vertical="center"/>
    </xf>
    <xf numFmtId="176" fontId="1" fillId="0" borderId="56" xfId="0" applyNumberFormat="1" applyFont="1" applyBorder="1">
      <alignment vertical="center"/>
    </xf>
    <xf numFmtId="176" fontId="1" fillId="0" borderId="54" xfId="0" applyNumberFormat="1" applyFont="1" applyBorder="1">
      <alignment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54" xfId="0" applyNumberFormat="1" applyFont="1" applyBorder="1" applyAlignment="1">
      <alignment horizontal="right" vertical="center"/>
    </xf>
    <xf numFmtId="176" fontId="12" fillId="4" borderId="51" xfId="0" applyNumberFormat="1" applyFont="1" applyFill="1" applyBorder="1">
      <alignment vertical="center"/>
    </xf>
    <xf numFmtId="176" fontId="1" fillId="4" borderId="49" xfId="0" applyNumberFormat="1" applyFont="1" applyFill="1" applyBorder="1" applyAlignment="1">
      <alignment horizontal="right" vertical="center"/>
    </xf>
    <xf numFmtId="176" fontId="1" fillId="4" borderId="51" xfId="0" applyNumberFormat="1" applyFont="1" applyFill="1" applyBorder="1" applyAlignment="1">
      <alignment horizontal="right" vertical="center"/>
    </xf>
    <xf numFmtId="176" fontId="1" fillId="4" borderId="94" xfId="0" applyNumberFormat="1" applyFont="1" applyFill="1" applyBorder="1" applyAlignment="1">
      <alignment horizontal="right" vertical="center"/>
    </xf>
    <xf numFmtId="176" fontId="1" fillId="0" borderId="53" xfId="0" applyNumberFormat="1" applyFont="1" applyBorder="1" applyAlignment="1">
      <alignment horizontal="right" vertical="center"/>
    </xf>
    <xf numFmtId="176" fontId="1" fillId="0" borderId="58" xfId="0" applyNumberFormat="1" applyFont="1" applyBorder="1" applyAlignment="1">
      <alignment horizontal="right" vertical="center"/>
    </xf>
    <xf numFmtId="176" fontId="12" fillId="4" borderId="24" xfId="0" applyNumberFormat="1" applyFont="1" applyFill="1" applyBorder="1">
      <alignment vertical="center"/>
    </xf>
    <xf numFmtId="176" fontId="9" fillId="4" borderId="25" xfId="0" applyNumberFormat="1" applyFont="1" applyFill="1" applyBorder="1" applyAlignment="1">
      <alignment horizontal="right" vertical="center"/>
    </xf>
    <xf numFmtId="176" fontId="9" fillId="4" borderId="24" xfId="0" applyNumberFormat="1" applyFont="1" applyFill="1" applyBorder="1" applyAlignment="1">
      <alignment horizontal="right" vertical="center"/>
    </xf>
    <xf numFmtId="176" fontId="9" fillId="4" borderId="103" xfId="0" applyNumberFormat="1" applyFont="1" applyFill="1" applyBorder="1" applyAlignment="1">
      <alignment horizontal="right" vertical="center"/>
    </xf>
    <xf numFmtId="176" fontId="1" fillId="4" borderId="62" xfId="0" applyNumberFormat="1" applyFont="1" applyFill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1" fillId="10" borderId="17" xfId="0" applyNumberFormat="1" applyFont="1" applyFill="1" applyBorder="1" applyAlignment="1">
      <alignment horizontal="center" vertical="center"/>
    </xf>
    <xf numFmtId="176" fontId="9" fillId="4" borderId="50" xfId="0" applyNumberFormat="1" applyFont="1" applyFill="1" applyBorder="1">
      <alignment vertical="center"/>
    </xf>
    <xf numFmtId="176" fontId="9" fillId="4" borderId="91" xfId="0" applyNumberFormat="1" applyFont="1" applyFill="1" applyBorder="1">
      <alignment vertical="center"/>
    </xf>
    <xf numFmtId="176" fontId="6" fillId="4" borderId="45" xfId="0" applyNumberFormat="1" applyFont="1" applyFill="1" applyBorder="1" applyAlignment="1">
      <alignment horizontal="right" vertical="center"/>
    </xf>
    <xf numFmtId="176" fontId="6" fillId="4" borderId="44" xfId="0" applyNumberFormat="1" applyFont="1" applyFill="1" applyBorder="1" applyAlignment="1">
      <alignment horizontal="right" vertical="center"/>
    </xf>
    <xf numFmtId="176" fontId="6" fillId="4" borderId="111" xfId="0" applyNumberFormat="1" applyFont="1" applyFill="1" applyBorder="1" applyAlignment="1">
      <alignment horizontal="right" vertical="center"/>
    </xf>
    <xf numFmtId="176" fontId="1" fillId="4" borderId="63" xfId="0" applyNumberFormat="1" applyFont="1" applyFill="1" applyBorder="1" applyAlignment="1">
      <alignment horizontal="right" vertical="center"/>
    </xf>
    <xf numFmtId="176" fontId="1" fillId="4" borderId="50" xfId="0" applyNumberFormat="1" applyFont="1" applyFill="1" applyBorder="1" applyAlignment="1">
      <alignment horizontal="right" vertical="center"/>
    </xf>
    <xf numFmtId="176" fontId="1" fillId="4" borderId="55" xfId="0" applyNumberFormat="1" applyFont="1" applyFill="1" applyBorder="1" applyAlignment="1">
      <alignment horizontal="right" vertical="center"/>
    </xf>
    <xf numFmtId="176" fontId="9" fillId="4" borderId="57" xfId="0" applyNumberFormat="1" applyFont="1" applyFill="1" applyBorder="1">
      <alignment vertical="center"/>
    </xf>
    <xf numFmtId="176" fontId="1" fillId="4" borderId="64" xfId="0" applyNumberFormat="1" applyFont="1" applyFill="1" applyBorder="1" applyAlignment="1">
      <alignment horizontal="right" vertical="center"/>
    </xf>
    <xf numFmtId="176" fontId="1" fillId="4" borderId="57" xfId="0" applyNumberFormat="1" applyFont="1" applyFill="1" applyBorder="1" applyAlignment="1">
      <alignment horizontal="right" vertical="center"/>
    </xf>
    <xf numFmtId="176" fontId="1" fillId="4" borderId="58" xfId="0" applyNumberFormat="1" applyFont="1" applyFill="1" applyBorder="1" applyAlignment="1">
      <alignment horizontal="right" vertical="center"/>
    </xf>
    <xf numFmtId="176" fontId="2" fillId="0" borderId="0" xfId="0" applyNumberFormat="1" applyFont="1" applyBorder="1" applyAlignment="1">
      <alignment horizontal="center" vertical="center"/>
    </xf>
    <xf numFmtId="176" fontId="13" fillId="10" borderId="33" xfId="0" applyNumberFormat="1" applyFont="1" applyFill="1" applyBorder="1" applyAlignment="1">
      <alignment horizontal="center" vertical="center"/>
    </xf>
    <xf numFmtId="176" fontId="13" fillId="10" borderId="13" xfId="0" applyNumberFormat="1" applyFont="1" applyFill="1" applyBorder="1" applyAlignment="1">
      <alignment horizontal="center" vertical="center"/>
    </xf>
    <xf numFmtId="176" fontId="13" fillId="10" borderId="13" xfId="0" applyNumberFormat="1" applyFont="1" applyFill="1" applyBorder="1" applyAlignment="1">
      <alignment horizontal="center" vertical="center" shrinkToFit="1"/>
    </xf>
    <xf numFmtId="176" fontId="8" fillId="10" borderId="50" xfId="0" applyNumberFormat="1" applyFont="1" applyFill="1" applyBorder="1" applyAlignment="1">
      <alignment horizontal="center" vertical="center" shrinkToFit="1"/>
    </xf>
    <xf numFmtId="176" fontId="13" fillId="10" borderId="50" xfId="0" applyNumberFormat="1" applyFont="1" applyFill="1" applyBorder="1" applyAlignment="1">
      <alignment horizontal="center" vertical="center" shrinkToFit="1"/>
    </xf>
    <xf numFmtId="176" fontId="8" fillId="10" borderId="91" xfId="0" applyNumberFormat="1" applyFont="1" applyFill="1" applyBorder="1" applyAlignment="1">
      <alignment horizontal="center" vertical="center" shrinkToFit="1"/>
    </xf>
    <xf numFmtId="176" fontId="13" fillId="10" borderId="91" xfId="0" applyNumberFormat="1" applyFont="1" applyFill="1" applyBorder="1" applyAlignment="1">
      <alignment horizontal="center" vertical="center" shrinkToFit="1"/>
    </xf>
    <xf numFmtId="176" fontId="8" fillId="10" borderId="35" xfId="0" applyNumberFormat="1" applyFont="1" applyFill="1" applyBorder="1" applyAlignment="1">
      <alignment horizontal="center" vertical="center" shrinkToFit="1"/>
    </xf>
    <xf numFmtId="176" fontId="13" fillId="10" borderId="33" xfId="0" applyNumberFormat="1" applyFont="1" applyFill="1" applyBorder="1" applyAlignment="1">
      <alignment horizontal="center" vertical="center" shrinkToFit="1"/>
    </xf>
    <xf numFmtId="176" fontId="13" fillId="10" borderId="30" xfId="0" applyNumberFormat="1" applyFont="1" applyFill="1" applyBorder="1" applyAlignment="1">
      <alignment horizontal="center" vertical="center" shrinkToFit="1"/>
    </xf>
    <xf numFmtId="176" fontId="9" fillId="10" borderId="36" xfId="0" applyNumberFormat="1" applyFont="1" applyFill="1" applyBorder="1" applyAlignment="1">
      <alignment horizontal="center" vertical="center"/>
    </xf>
    <xf numFmtId="176" fontId="9" fillId="10" borderId="6" xfId="0" applyNumberFormat="1" applyFont="1" applyFill="1" applyBorder="1" applyAlignment="1">
      <alignment horizontal="center" vertical="center"/>
    </xf>
    <xf numFmtId="176" fontId="9" fillId="0" borderId="49" xfId="0" applyNumberFormat="1" applyFont="1" applyBorder="1">
      <alignment vertical="center"/>
    </xf>
    <xf numFmtId="176" fontId="13" fillId="10" borderId="37" xfId="0" applyNumberFormat="1" applyFont="1" applyFill="1" applyBorder="1" applyAlignment="1">
      <alignment horizontal="center" vertical="center" shrinkToFit="1"/>
    </xf>
    <xf numFmtId="176" fontId="1" fillId="10" borderId="0" xfId="0" applyNumberFormat="1" applyFont="1" applyFill="1" applyBorder="1" applyAlignment="1">
      <alignment horizontal="center" vertical="center"/>
    </xf>
    <xf numFmtId="176" fontId="1" fillId="10" borderId="37" xfId="0" applyNumberFormat="1" applyFont="1" applyFill="1" applyBorder="1" applyAlignment="1">
      <alignment horizontal="center" vertical="center"/>
    </xf>
    <xf numFmtId="176" fontId="9" fillId="0" borderId="116" xfId="0" applyNumberFormat="1" applyFont="1" applyBorder="1">
      <alignment vertical="center"/>
    </xf>
    <xf numFmtId="176" fontId="2" fillId="5" borderId="70" xfId="0" applyNumberFormat="1" applyFont="1" applyFill="1" applyBorder="1" applyAlignment="1">
      <alignment horizontal="center" vertical="center" wrapText="1"/>
    </xf>
    <xf numFmtId="176" fontId="6" fillId="0" borderId="62" xfId="0" applyNumberFormat="1" applyFont="1" applyBorder="1" applyAlignment="1">
      <alignment horizontal="right" vertical="center"/>
    </xf>
    <xf numFmtId="176" fontId="6" fillId="0" borderId="52" xfId="0" applyNumberFormat="1" applyFont="1" applyBorder="1" applyAlignment="1">
      <alignment horizontal="right" vertical="center"/>
    </xf>
    <xf numFmtId="176" fontId="6" fillId="0" borderId="117" xfId="0" applyNumberFormat="1" applyFont="1" applyBorder="1" applyAlignment="1">
      <alignment horizontal="right" vertical="center"/>
    </xf>
    <xf numFmtId="176" fontId="6" fillId="0" borderId="118" xfId="0" applyNumberFormat="1" applyFont="1" applyBorder="1" applyAlignment="1">
      <alignment horizontal="right" vertical="center"/>
    </xf>
    <xf numFmtId="176" fontId="2" fillId="5" borderId="73" xfId="0" applyNumberFormat="1" applyFont="1" applyFill="1" applyBorder="1" applyAlignment="1">
      <alignment horizontal="center" vertical="center" wrapText="1"/>
    </xf>
    <xf numFmtId="176" fontId="6" fillId="0" borderId="64" xfId="0" applyNumberFormat="1" applyFont="1" applyBorder="1" applyAlignment="1">
      <alignment horizontal="right" vertical="center"/>
    </xf>
    <xf numFmtId="176" fontId="6" fillId="0" borderId="57" xfId="0" applyNumberFormat="1" applyFont="1" applyBorder="1" applyAlignment="1">
      <alignment horizontal="right" vertical="center"/>
    </xf>
    <xf numFmtId="176" fontId="6" fillId="0" borderId="119" xfId="0" applyNumberFormat="1" applyFont="1" applyBorder="1" applyAlignment="1">
      <alignment horizontal="right" vertical="center"/>
    </xf>
    <xf numFmtId="176" fontId="1" fillId="4" borderId="51" xfId="0" applyNumberFormat="1" applyFont="1" applyFill="1" applyBorder="1">
      <alignment vertical="center"/>
    </xf>
    <xf numFmtId="176" fontId="1" fillId="0" borderId="120" xfId="0" applyNumberFormat="1" applyFont="1" applyBorder="1">
      <alignment vertical="center"/>
    </xf>
    <xf numFmtId="176" fontId="1" fillId="0" borderId="121" xfId="0" applyNumberFormat="1" applyFont="1" applyBorder="1">
      <alignment vertical="center"/>
    </xf>
    <xf numFmtId="176" fontId="2" fillId="5" borderId="9" xfId="0" applyNumberFormat="1" applyFont="1" applyFill="1" applyBorder="1" applyAlignment="1">
      <alignment horizontal="center" vertical="center" wrapText="1"/>
    </xf>
    <xf numFmtId="176" fontId="1" fillId="0" borderId="24" xfId="0" applyNumberFormat="1" applyFont="1" applyBorder="1">
      <alignment vertical="center"/>
    </xf>
    <xf numFmtId="176" fontId="2" fillId="6" borderId="7" xfId="0" applyNumberFormat="1" applyFont="1" applyFill="1" applyBorder="1" applyAlignment="1">
      <alignment horizontal="center" vertical="center" wrapText="1"/>
    </xf>
    <xf numFmtId="176" fontId="1" fillId="0" borderId="122" xfId="0" applyNumberFormat="1" applyFont="1" applyBorder="1">
      <alignment vertical="center"/>
    </xf>
    <xf numFmtId="176" fontId="1" fillId="0" borderId="123" xfId="0" applyNumberFormat="1" applyFont="1" applyBorder="1">
      <alignment vertical="center"/>
    </xf>
    <xf numFmtId="176" fontId="2" fillId="7" borderId="124" xfId="0" applyNumberFormat="1" applyFont="1" applyFill="1" applyBorder="1" applyAlignment="1">
      <alignment horizontal="center" vertical="center" wrapText="1"/>
    </xf>
    <xf numFmtId="176" fontId="1" fillId="0" borderId="52" xfId="0" applyNumberFormat="1" applyFont="1" applyBorder="1">
      <alignment vertical="center"/>
    </xf>
    <xf numFmtId="176" fontId="1" fillId="0" borderId="125" xfId="0" applyNumberFormat="1" applyFont="1" applyBorder="1">
      <alignment vertical="center"/>
    </xf>
    <xf numFmtId="176" fontId="1" fillId="0" borderId="126" xfId="0" applyNumberFormat="1" applyFont="1" applyBorder="1">
      <alignment vertical="center"/>
    </xf>
    <xf numFmtId="176" fontId="2" fillId="7" borderId="127" xfId="0" applyNumberFormat="1" applyFont="1" applyFill="1" applyBorder="1" applyAlignment="1">
      <alignment horizontal="center" vertical="center" wrapText="1"/>
    </xf>
    <xf numFmtId="176" fontId="2" fillId="6" borderId="9" xfId="0" applyNumberFormat="1" applyFont="1" applyFill="1" applyBorder="1" applyAlignment="1">
      <alignment horizontal="center" vertical="center" wrapText="1"/>
    </xf>
    <xf numFmtId="176" fontId="2" fillId="8" borderId="124" xfId="0" applyNumberFormat="1" applyFont="1" applyFill="1" applyBorder="1" applyAlignment="1">
      <alignment horizontal="center" vertical="center" wrapText="1"/>
    </xf>
    <xf numFmtId="176" fontId="2" fillId="8" borderId="127" xfId="0" applyNumberFormat="1" applyFont="1" applyFill="1" applyBorder="1" applyAlignment="1">
      <alignment horizontal="center" vertical="center" wrapText="1"/>
    </xf>
    <xf numFmtId="176" fontId="13" fillId="10" borderId="129" xfId="0" applyNumberFormat="1" applyFont="1" applyFill="1" applyBorder="1" applyAlignment="1">
      <alignment horizontal="center" vertical="center"/>
    </xf>
    <xf numFmtId="176" fontId="9" fillId="10" borderId="131" xfId="0" applyNumberFormat="1" applyFont="1" applyFill="1" applyBorder="1" applyAlignment="1">
      <alignment horizontal="center" vertical="center"/>
    </xf>
    <xf numFmtId="176" fontId="9" fillId="0" borderId="132" xfId="0" applyNumberFormat="1" applyFont="1" applyBorder="1">
      <alignment vertical="center"/>
    </xf>
    <xf numFmtId="176" fontId="9" fillId="0" borderId="99" xfId="0" applyNumberFormat="1" applyFont="1" applyBorder="1">
      <alignment vertical="center"/>
    </xf>
    <xf numFmtId="176" fontId="9" fillId="0" borderId="67" xfId="0" applyNumberFormat="1" applyFont="1" applyBorder="1">
      <alignment vertical="center"/>
    </xf>
    <xf numFmtId="176" fontId="9" fillId="0" borderId="55" xfId="0" applyNumberFormat="1" applyFont="1" applyBorder="1">
      <alignment vertical="center"/>
    </xf>
    <xf numFmtId="176" fontId="9" fillId="0" borderId="133" xfId="0" applyNumberFormat="1" applyFont="1" applyBorder="1">
      <alignment vertical="center"/>
    </xf>
    <xf numFmtId="176" fontId="9" fillId="0" borderId="102" xfId="0" applyNumberFormat="1" applyFont="1" applyBorder="1">
      <alignment vertical="center"/>
    </xf>
    <xf numFmtId="176" fontId="9" fillId="0" borderId="134" xfId="0" applyNumberFormat="1" applyFont="1" applyBorder="1">
      <alignment vertical="center"/>
    </xf>
    <xf numFmtId="176" fontId="9" fillId="0" borderId="53" xfId="0" applyNumberFormat="1" applyFont="1" applyBorder="1">
      <alignment vertical="center"/>
    </xf>
    <xf numFmtId="176" fontId="9" fillId="0" borderId="135" xfId="0" applyNumberFormat="1" applyFont="1" applyBorder="1">
      <alignment vertical="center"/>
    </xf>
    <xf numFmtId="176" fontId="9" fillId="0" borderId="58" xfId="0" applyNumberFormat="1" applyFont="1" applyBorder="1">
      <alignment vertical="center"/>
    </xf>
    <xf numFmtId="176" fontId="9" fillId="0" borderId="136" xfId="0" applyNumberFormat="1" applyFont="1" applyBorder="1">
      <alignment vertical="center"/>
    </xf>
    <xf numFmtId="176" fontId="9" fillId="0" borderId="79" xfId="0" applyNumberFormat="1" applyFont="1" applyBorder="1">
      <alignment vertical="center"/>
    </xf>
    <xf numFmtId="176" fontId="6" fillId="4" borderId="134" xfId="0" applyNumberFormat="1" applyFont="1" applyFill="1" applyBorder="1">
      <alignment vertical="center"/>
    </xf>
    <xf numFmtId="176" fontId="6" fillId="4" borderId="53" xfId="0" applyNumberFormat="1" applyFont="1" applyFill="1" applyBorder="1">
      <alignment vertical="center"/>
    </xf>
    <xf numFmtId="176" fontId="6" fillId="4" borderId="67" xfId="0" applyNumberFormat="1" applyFont="1" applyFill="1" applyBorder="1">
      <alignment vertical="center"/>
    </xf>
    <xf numFmtId="176" fontId="6" fillId="4" borderId="55" xfId="0" applyNumberFormat="1" applyFont="1" applyFill="1" applyBorder="1">
      <alignment vertical="center"/>
    </xf>
    <xf numFmtId="176" fontId="1" fillId="4" borderId="67" xfId="0" applyNumberFormat="1" applyFont="1" applyFill="1" applyBorder="1">
      <alignment vertical="center"/>
    </xf>
    <xf numFmtId="176" fontId="1" fillId="4" borderId="135" xfId="0" applyNumberFormat="1" applyFont="1" applyFill="1" applyBorder="1">
      <alignment vertical="center"/>
    </xf>
    <xf numFmtId="176" fontId="2" fillId="5" borderId="138" xfId="0" applyNumberFormat="1" applyFont="1" applyFill="1" applyBorder="1" applyAlignment="1">
      <alignment horizontal="center" vertical="center" wrapText="1"/>
    </xf>
    <xf numFmtId="176" fontId="2" fillId="5" borderId="139" xfId="0" applyNumberFormat="1" applyFont="1" applyFill="1" applyBorder="1" applyAlignment="1">
      <alignment horizontal="center" vertical="center" wrapText="1"/>
    </xf>
    <xf numFmtId="176" fontId="2" fillId="5" borderId="140" xfId="0" applyNumberFormat="1" applyFont="1" applyFill="1" applyBorder="1" applyAlignment="1">
      <alignment horizontal="center" vertical="center" wrapText="1"/>
    </xf>
    <xf numFmtId="176" fontId="2" fillId="7" borderId="65" xfId="0" applyNumberFormat="1" applyFont="1" applyFill="1" applyBorder="1" applyAlignment="1">
      <alignment horizontal="center" vertical="center" wrapText="1"/>
    </xf>
    <xf numFmtId="176" fontId="2" fillId="7" borderId="139" xfId="0" applyNumberFormat="1" applyFont="1" applyFill="1" applyBorder="1" applyAlignment="1">
      <alignment horizontal="center" vertical="center" wrapText="1"/>
    </xf>
    <xf numFmtId="176" fontId="2" fillId="7" borderId="15" xfId="0" applyNumberFormat="1" applyFont="1" applyFill="1" applyBorder="1" applyAlignment="1">
      <alignment horizontal="center" vertical="center" wrapText="1"/>
    </xf>
    <xf numFmtId="176" fontId="2" fillId="7" borderId="141" xfId="0" applyNumberFormat="1" applyFont="1" applyFill="1" applyBorder="1" applyAlignment="1">
      <alignment horizontal="center" vertical="center" wrapText="1"/>
    </xf>
    <xf numFmtId="176" fontId="2" fillId="6" borderId="10" xfId="0" applyNumberFormat="1" applyFont="1" applyFill="1" applyBorder="1" applyAlignment="1">
      <alignment horizontal="center" vertical="center" wrapText="1"/>
    </xf>
    <xf numFmtId="176" fontId="2" fillId="6" borderId="15" xfId="0" applyNumberFormat="1" applyFont="1" applyFill="1" applyBorder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 wrapText="1"/>
    </xf>
    <xf numFmtId="176" fontId="2" fillId="8" borderId="66" xfId="0" applyNumberFormat="1" applyFont="1" applyFill="1" applyBorder="1" applyAlignment="1">
      <alignment horizontal="center" vertical="center" wrapText="1"/>
    </xf>
    <xf numFmtId="176" fontId="2" fillId="8" borderId="15" xfId="0" applyNumberFormat="1" applyFont="1" applyFill="1" applyBorder="1" applyAlignment="1">
      <alignment horizontal="center" vertical="center" wrapText="1"/>
    </xf>
    <xf numFmtId="176" fontId="2" fillId="8" borderId="141" xfId="0" applyNumberFormat="1" applyFont="1" applyFill="1" applyBorder="1" applyAlignment="1">
      <alignment horizontal="center" vertical="center" wrapText="1"/>
    </xf>
    <xf numFmtId="176" fontId="8" fillId="10" borderId="67" xfId="0" applyNumberFormat="1" applyFont="1" applyFill="1" applyBorder="1" applyAlignment="1">
      <alignment horizontal="center" vertical="center" shrinkToFit="1"/>
    </xf>
    <xf numFmtId="176" fontId="13" fillId="10" borderId="55" xfId="0" applyNumberFormat="1" applyFont="1" applyFill="1" applyBorder="1" applyAlignment="1">
      <alignment horizontal="center" vertical="center" shrinkToFit="1"/>
    </xf>
    <xf numFmtId="176" fontId="8" fillId="10" borderId="142" xfId="0" applyNumberFormat="1" applyFont="1" applyFill="1" applyBorder="1" applyAlignment="1">
      <alignment horizontal="center" vertical="center" shrinkToFit="1"/>
    </xf>
    <xf numFmtId="176" fontId="13" fillId="10" borderId="143" xfId="0" applyNumberFormat="1" applyFont="1" applyFill="1" applyBorder="1" applyAlignment="1">
      <alignment horizontal="center" vertical="center" shrinkToFit="1"/>
    </xf>
    <xf numFmtId="176" fontId="9" fillId="4" borderId="67" xfId="0" applyNumberFormat="1" applyFont="1" applyFill="1" applyBorder="1">
      <alignment vertical="center"/>
    </xf>
    <xf numFmtId="176" fontId="9" fillId="4" borderId="55" xfId="0" applyNumberFormat="1" applyFont="1" applyFill="1" applyBorder="1">
      <alignment vertical="center"/>
    </xf>
    <xf numFmtId="176" fontId="9" fillId="4" borderId="135" xfId="0" applyNumberFormat="1" applyFont="1" applyFill="1" applyBorder="1">
      <alignment vertical="center"/>
    </xf>
    <xf numFmtId="176" fontId="9" fillId="4" borderId="58" xfId="0" applyNumberFormat="1" applyFont="1" applyFill="1" applyBorder="1">
      <alignment vertical="center"/>
    </xf>
    <xf numFmtId="176" fontId="12" fillId="4" borderId="136" xfId="0" applyNumberFormat="1" applyFont="1" applyFill="1" applyBorder="1">
      <alignment vertical="center"/>
    </xf>
    <xf numFmtId="176" fontId="12" fillId="4" borderId="79" xfId="0" applyNumberFormat="1" applyFont="1" applyFill="1" applyBorder="1">
      <alignment vertical="center"/>
    </xf>
    <xf numFmtId="176" fontId="12" fillId="4" borderId="67" xfId="0" applyNumberFormat="1" applyFont="1" applyFill="1" applyBorder="1">
      <alignment vertical="center"/>
    </xf>
    <xf numFmtId="176" fontId="12" fillId="4" borderId="55" xfId="0" applyNumberFormat="1" applyFont="1" applyFill="1" applyBorder="1">
      <alignment vertical="center"/>
    </xf>
    <xf numFmtId="176" fontId="12" fillId="4" borderId="133" xfId="0" applyNumberFormat="1" applyFont="1" applyFill="1" applyBorder="1">
      <alignment vertical="center"/>
    </xf>
    <xf numFmtId="176" fontId="12" fillId="4" borderId="102" xfId="0" applyNumberFormat="1" applyFont="1" applyFill="1" applyBorder="1">
      <alignment vertical="center"/>
    </xf>
    <xf numFmtId="176" fontId="1" fillId="4" borderId="134" xfId="0" applyNumberFormat="1" applyFont="1" applyFill="1" applyBorder="1">
      <alignment vertical="center"/>
    </xf>
    <xf numFmtId="176" fontId="1" fillId="4" borderId="136" xfId="0" applyNumberFormat="1" applyFont="1" applyFill="1" applyBorder="1">
      <alignment vertical="center"/>
    </xf>
    <xf numFmtId="176" fontId="8" fillId="10" borderId="144" xfId="0" applyNumberFormat="1" applyFont="1" applyFill="1" applyBorder="1" applyAlignment="1">
      <alignment horizontal="center" vertical="center"/>
    </xf>
    <xf numFmtId="176" fontId="9" fillId="9" borderId="142" xfId="0" applyNumberFormat="1" applyFont="1" applyFill="1" applyBorder="1">
      <alignment vertical="center"/>
    </xf>
    <xf numFmtId="176" fontId="9" fillId="9" borderId="143" xfId="0" applyNumberFormat="1" applyFont="1" applyFill="1" applyBorder="1">
      <alignment vertical="center"/>
    </xf>
    <xf numFmtId="176" fontId="9" fillId="9" borderId="136" xfId="0" applyNumberFormat="1" applyFont="1" applyFill="1" applyBorder="1">
      <alignment vertical="center"/>
    </xf>
    <xf numFmtId="176" fontId="9" fillId="9" borderId="79" xfId="0" applyNumberFormat="1" applyFont="1" applyFill="1" applyBorder="1">
      <alignment vertical="center"/>
    </xf>
    <xf numFmtId="176" fontId="1" fillId="4" borderId="132" xfId="0" applyNumberFormat="1" applyFont="1" applyFill="1" applyBorder="1">
      <alignment vertical="center"/>
    </xf>
    <xf numFmtId="176" fontId="1" fillId="4" borderId="99" xfId="0" applyNumberFormat="1" applyFont="1" applyFill="1" applyBorder="1">
      <alignment vertical="center"/>
    </xf>
    <xf numFmtId="176" fontId="2" fillId="5" borderId="123" xfId="0" applyNumberFormat="1" applyFont="1" applyFill="1" applyBorder="1" applyAlignment="1">
      <alignment horizontal="center" vertical="center" wrapText="1"/>
    </xf>
    <xf numFmtId="176" fontId="2" fillId="5" borderId="54" xfId="0" applyNumberFormat="1" applyFont="1" applyFill="1" applyBorder="1" applyAlignment="1">
      <alignment horizontal="center" vertical="center" wrapText="1"/>
    </xf>
    <xf numFmtId="176" fontId="2" fillId="5" borderId="56" xfId="0" applyNumberFormat="1" applyFont="1" applyFill="1" applyBorder="1" applyAlignment="1">
      <alignment horizontal="center" vertical="center" wrapText="1"/>
    </xf>
    <xf numFmtId="176" fontId="2" fillId="5" borderId="126" xfId="0" applyNumberFormat="1" applyFont="1" applyFill="1" applyBorder="1" applyAlignment="1">
      <alignment horizontal="center" vertical="center" wrapText="1"/>
    </xf>
    <xf numFmtId="176" fontId="2" fillId="7" borderId="54" xfId="0" applyNumberFormat="1" applyFont="1" applyFill="1" applyBorder="1" applyAlignment="1">
      <alignment horizontal="center" vertical="center" wrapText="1"/>
    </xf>
    <xf numFmtId="176" fontId="2" fillId="7" borderId="56" xfId="0" applyNumberFormat="1" applyFont="1" applyFill="1" applyBorder="1" applyAlignment="1">
      <alignment horizontal="center" vertical="center" wrapText="1"/>
    </xf>
    <xf numFmtId="176" fontId="2" fillId="7" borderId="149" xfId="0" applyNumberFormat="1" applyFont="1" applyFill="1" applyBorder="1" applyAlignment="1">
      <alignment horizontal="center" vertical="center" wrapText="1"/>
    </xf>
    <xf numFmtId="176" fontId="2" fillId="6" borderId="54" xfId="0" applyNumberFormat="1" applyFont="1" applyFill="1" applyBorder="1" applyAlignment="1">
      <alignment horizontal="center" vertical="center" wrapText="1"/>
    </xf>
    <xf numFmtId="176" fontId="2" fillId="6" borderId="56" xfId="0" applyNumberFormat="1" applyFont="1" applyFill="1" applyBorder="1" applyAlignment="1">
      <alignment horizontal="center" vertical="center" wrapText="1"/>
    </xf>
    <xf numFmtId="176" fontId="2" fillId="6" borderId="121" xfId="0" applyNumberFormat="1" applyFont="1" applyFill="1" applyBorder="1" applyAlignment="1">
      <alignment horizontal="center" vertical="center" wrapText="1"/>
    </xf>
    <xf numFmtId="176" fontId="2" fillId="8" borderId="150" xfId="0" applyNumberFormat="1" applyFont="1" applyFill="1" applyBorder="1" applyAlignment="1">
      <alignment horizontal="center" vertical="center" wrapText="1"/>
    </xf>
    <xf numFmtId="176" fontId="2" fillId="8" borderId="56" xfId="0" applyNumberFormat="1" applyFont="1" applyFill="1" applyBorder="1" applyAlignment="1">
      <alignment horizontal="center" vertical="center" wrapText="1"/>
    </xf>
    <xf numFmtId="176" fontId="2" fillId="8" borderId="149" xfId="0" applyNumberFormat="1" applyFont="1" applyFill="1" applyBorder="1" applyAlignment="1">
      <alignment horizontal="center" vertical="center" wrapText="1"/>
    </xf>
    <xf numFmtId="176" fontId="6" fillId="0" borderId="66" xfId="0" applyNumberFormat="1" applyFont="1" applyBorder="1" applyAlignment="1">
      <alignment horizontal="right"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41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4" borderId="151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176" fontId="1" fillId="4" borderId="15" xfId="0" applyNumberFormat="1" applyFont="1" applyFill="1" applyBorder="1">
      <alignment vertical="center"/>
    </xf>
    <xf numFmtId="176" fontId="8" fillId="10" borderId="153" xfId="0" applyNumberFormat="1" applyFont="1" applyFill="1" applyBorder="1" applyAlignment="1">
      <alignment horizontal="center" vertical="center"/>
    </xf>
    <xf numFmtId="176" fontId="8" fillId="10" borderId="2" xfId="0" applyNumberFormat="1" applyFont="1" applyFill="1" applyBorder="1" applyAlignment="1">
      <alignment horizontal="center" vertical="center" shrinkToFit="1"/>
    </xf>
    <xf numFmtId="176" fontId="13" fillId="10" borderId="129" xfId="0" applyNumberFormat="1" applyFont="1" applyFill="1" applyBorder="1" applyAlignment="1">
      <alignment horizontal="center" vertical="center" shrinkToFit="1"/>
    </xf>
    <xf numFmtId="176" fontId="13" fillId="10" borderId="146" xfId="0" applyNumberFormat="1" applyFont="1" applyFill="1" applyBorder="1" applyAlignment="1">
      <alignment horizontal="center" vertical="center" shrinkToFit="1"/>
    </xf>
    <xf numFmtId="176" fontId="9" fillId="0" borderId="65" xfId="0" applyNumberFormat="1" applyFont="1" applyBorder="1">
      <alignment vertical="center"/>
    </xf>
    <xf numFmtId="176" fontId="9" fillId="0" borderId="117" xfId="0" applyNumberFormat="1" applyFont="1" applyBorder="1">
      <alignment vertical="center"/>
    </xf>
    <xf numFmtId="176" fontId="9" fillId="0" borderId="155" xfId="0" applyNumberFormat="1" applyFont="1" applyBorder="1">
      <alignment vertical="center"/>
    </xf>
    <xf numFmtId="176" fontId="9" fillId="0" borderId="105" xfId="0" applyNumberFormat="1" applyFont="1" applyBorder="1">
      <alignment vertical="center"/>
    </xf>
    <xf numFmtId="176" fontId="9" fillId="0" borderId="4" xfId="0" applyNumberFormat="1" applyFont="1" applyBorder="1">
      <alignment vertical="center"/>
    </xf>
    <xf numFmtId="176" fontId="9" fillId="0" borderId="156" xfId="0" applyNumberFormat="1" applyFont="1" applyBorder="1">
      <alignment vertical="center"/>
    </xf>
    <xf numFmtId="176" fontId="9" fillId="4" borderId="142" xfId="0" applyNumberFormat="1" applyFont="1" applyFill="1" applyBorder="1">
      <alignment vertical="center"/>
    </xf>
    <xf numFmtId="176" fontId="9" fillId="4" borderId="143" xfId="0" applyNumberFormat="1" applyFont="1" applyFill="1" applyBorder="1">
      <alignment vertical="center"/>
    </xf>
    <xf numFmtId="176" fontId="7" fillId="4" borderId="136" xfId="0" applyNumberFormat="1" applyFont="1" applyFill="1" applyBorder="1">
      <alignment vertical="center"/>
    </xf>
    <xf numFmtId="176" fontId="7" fillId="4" borderId="79" xfId="0" applyNumberFormat="1" applyFont="1" applyFill="1" applyBorder="1">
      <alignment vertical="center"/>
    </xf>
    <xf numFmtId="176" fontId="7" fillId="4" borderId="67" xfId="0" applyNumberFormat="1" applyFont="1" applyFill="1" applyBorder="1">
      <alignment vertical="center"/>
    </xf>
    <xf numFmtId="176" fontId="7" fillId="4" borderId="55" xfId="0" applyNumberFormat="1" applyFont="1" applyFill="1" applyBorder="1">
      <alignment vertical="center"/>
    </xf>
    <xf numFmtId="176" fontId="7" fillId="4" borderId="133" xfId="0" applyNumberFormat="1" applyFont="1" applyFill="1" applyBorder="1">
      <alignment vertical="center"/>
    </xf>
    <xf numFmtId="176" fontId="7" fillId="4" borderId="143" xfId="0" applyNumberFormat="1" applyFont="1" applyFill="1" applyBorder="1">
      <alignment vertical="center"/>
    </xf>
    <xf numFmtId="176" fontId="7" fillId="4" borderId="132" xfId="0" applyNumberFormat="1" applyFont="1" applyFill="1" applyBorder="1">
      <alignment vertical="center"/>
    </xf>
    <xf numFmtId="176" fontId="7" fillId="4" borderId="99" xfId="0" applyNumberFormat="1" applyFont="1" applyFill="1" applyBorder="1">
      <alignment vertical="center"/>
    </xf>
    <xf numFmtId="176" fontId="8" fillId="10" borderId="4" xfId="0" applyNumberFormat="1" applyFont="1" applyFill="1" applyBorder="1" applyAlignment="1">
      <alignment horizontal="center" vertical="center" shrinkToFit="1"/>
    </xf>
    <xf numFmtId="176" fontId="1" fillId="0" borderId="67" xfId="0" applyNumberFormat="1" applyFont="1" applyBorder="1">
      <alignment vertical="center"/>
    </xf>
    <xf numFmtId="176" fontId="1" fillId="0" borderId="133" xfId="0" applyNumberFormat="1" applyFont="1" applyBorder="1">
      <alignment vertical="center"/>
    </xf>
    <xf numFmtId="176" fontId="1" fillId="0" borderId="134" xfId="0" applyNumberFormat="1" applyFont="1" applyBorder="1">
      <alignment vertical="center"/>
    </xf>
    <xf numFmtId="176" fontId="1" fillId="4" borderId="79" xfId="0" applyNumberFormat="1" applyFont="1" applyFill="1" applyBorder="1" applyAlignment="1">
      <alignment horizontal="right" vertical="center"/>
    </xf>
    <xf numFmtId="176" fontId="9" fillId="4" borderId="55" xfId="0" applyNumberFormat="1" applyFont="1" applyFill="1" applyBorder="1" applyAlignment="1">
      <alignment horizontal="right" vertical="center"/>
    </xf>
    <xf numFmtId="176" fontId="9" fillId="4" borderId="102" xfId="0" applyNumberFormat="1" applyFont="1" applyFill="1" applyBorder="1" applyAlignment="1">
      <alignment horizontal="right" vertical="center"/>
    </xf>
    <xf numFmtId="176" fontId="4" fillId="9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3" fillId="3" borderId="74" xfId="0" applyNumberFormat="1" applyFont="1" applyFill="1" applyBorder="1" applyAlignment="1">
      <alignment horizontal="center" vertical="center"/>
    </xf>
    <xf numFmtId="176" fontId="3" fillId="3" borderId="75" xfId="0" applyNumberFormat="1" applyFont="1" applyFill="1" applyBorder="1" applyAlignment="1">
      <alignment horizontal="center" vertical="center"/>
    </xf>
    <xf numFmtId="176" fontId="3" fillId="3" borderId="113" xfId="0" applyNumberFormat="1" applyFont="1" applyFill="1" applyBorder="1" applyAlignment="1">
      <alignment horizontal="center" vertical="center"/>
    </xf>
    <xf numFmtId="176" fontId="11" fillId="10" borderId="68" xfId="0" applyNumberFormat="1" applyFont="1" applyFill="1" applyBorder="1" applyAlignment="1">
      <alignment horizontal="center" vertical="center"/>
    </xf>
    <xf numFmtId="176" fontId="8" fillId="10" borderId="65" xfId="0" applyNumberFormat="1" applyFont="1" applyFill="1" applyBorder="1" applyAlignment="1">
      <alignment horizontal="center" vertical="center"/>
    </xf>
    <xf numFmtId="176" fontId="8" fillId="10" borderId="66" xfId="0" applyNumberFormat="1" applyFont="1" applyFill="1" applyBorder="1" applyAlignment="1">
      <alignment horizontal="center" vertical="center"/>
    </xf>
    <xf numFmtId="176" fontId="8" fillId="10" borderId="117" xfId="0" applyNumberFormat="1" applyFont="1" applyFill="1" applyBorder="1" applyAlignment="1">
      <alignment horizontal="center" vertical="center"/>
    </xf>
    <xf numFmtId="176" fontId="10" fillId="10" borderId="68" xfId="0" applyNumberFormat="1" applyFont="1" applyFill="1" applyBorder="1" applyAlignment="1">
      <alignment horizontal="center" vertical="center"/>
    </xf>
    <xf numFmtId="176" fontId="10" fillId="10" borderId="76" xfId="0" applyNumberFormat="1" applyFont="1" applyFill="1" applyBorder="1" applyAlignment="1">
      <alignment horizontal="center" vertical="center"/>
    </xf>
    <xf numFmtId="176" fontId="10" fillId="10" borderId="7" xfId="0" applyNumberFormat="1" applyFont="1" applyFill="1" applyBorder="1" applyAlignment="1">
      <alignment horizontal="center" vertical="center"/>
    </xf>
    <xf numFmtId="176" fontId="10" fillId="10" borderId="5" xfId="0" applyNumberFormat="1" applyFont="1" applyFill="1" applyBorder="1" applyAlignment="1">
      <alignment horizontal="center" vertical="center"/>
    </xf>
    <xf numFmtId="176" fontId="3" fillId="10" borderId="147" xfId="0" applyNumberFormat="1" applyFont="1" applyFill="1" applyBorder="1" applyAlignment="1">
      <alignment horizontal="center" vertical="center"/>
    </xf>
    <xf numFmtId="176" fontId="3" fillId="10" borderId="148" xfId="0" applyNumberFormat="1" applyFont="1" applyFill="1" applyBorder="1" applyAlignment="1">
      <alignment horizontal="center" vertical="center"/>
    </xf>
    <xf numFmtId="176" fontId="8" fillId="10" borderId="152" xfId="0" applyNumberFormat="1" applyFont="1" applyFill="1" applyBorder="1" applyAlignment="1">
      <alignment horizontal="center" vertical="center"/>
    </xf>
    <xf numFmtId="176" fontId="8" fillId="10" borderId="68" xfId="0" applyNumberFormat="1" applyFont="1" applyFill="1" applyBorder="1" applyAlignment="1">
      <alignment horizontal="center" vertical="center"/>
    </xf>
    <xf numFmtId="176" fontId="8" fillId="10" borderId="69" xfId="0" applyNumberFormat="1" applyFont="1" applyFill="1" applyBorder="1" applyAlignment="1">
      <alignment horizontal="center" vertical="center"/>
    </xf>
    <xf numFmtId="176" fontId="10" fillId="2" borderId="68" xfId="0" applyNumberFormat="1" applyFont="1" applyFill="1" applyBorder="1" applyAlignment="1">
      <alignment horizontal="center" vertical="center"/>
    </xf>
    <xf numFmtId="176" fontId="10" fillId="2" borderId="69" xfId="0" applyNumberFormat="1" applyFont="1" applyFill="1" applyBorder="1" applyAlignment="1">
      <alignment horizontal="center" vertical="center"/>
    </xf>
    <xf numFmtId="176" fontId="10" fillId="2" borderId="7" xfId="0" applyNumberFormat="1" applyFont="1" applyFill="1" applyBorder="1" applyAlignment="1">
      <alignment horizontal="center" vertical="center"/>
    </xf>
    <xf numFmtId="176" fontId="10" fillId="2" borderId="21" xfId="0" applyNumberFormat="1" applyFont="1" applyFill="1" applyBorder="1" applyAlignment="1">
      <alignment horizontal="center" vertical="center"/>
    </xf>
    <xf numFmtId="176" fontId="11" fillId="10" borderId="38" xfId="0" applyNumberFormat="1" applyFont="1" applyFill="1" applyBorder="1" applyAlignment="1">
      <alignment horizontal="center" vertical="center"/>
    </xf>
    <xf numFmtId="176" fontId="11" fillId="10" borderId="14" xfId="0" applyNumberFormat="1" applyFont="1" applyFill="1" applyBorder="1" applyAlignment="1">
      <alignment horizontal="center" vertical="center"/>
    </xf>
    <xf numFmtId="176" fontId="8" fillId="10" borderId="14" xfId="0" applyNumberFormat="1" applyFont="1" applyFill="1" applyBorder="1" applyAlignment="1">
      <alignment horizontal="center" vertical="center"/>
    </xf>
    <xf numFmtId="176" fontId="8" fillId="10" borderId="128" xfId="0" applyNumberFormat="1" applyFont="1" applyFill="1" applyBorder="1" applyAlignment="1">
      <alignment horizontal="center" vertical="center"/>
    </xf>
    <xf numFmtId="176" fontId="8" fillId="10" borderId="46" xfId="0" applyNumberFormat="1" applyFont="1" applyFill="1" applyBorder="1" applyAlignment="1">
      <alignment horizontal="center" vertical="center"/>
    </xf>
    <xf numFmtId="176" fontId="8" fillId="10" borderId="47" xfId="0" applyNumberFormat="1" applyFont="1" applyFill="1" applyBorder="1" applyAlignment="1">
      <alignment horizontal="center" vertical="center"/>
    </xf>
    <xf numFmtId="176" fontId="8" fillId="10" borderId="154" xfId="0" applyNumberFormat="1" applyFont="1" applyFill="1" applyBorder="1" applyAlignment="1">
      <alignment horizontal="center" vertical="center"/>
    </xf>
    <xf numFmtId="176" fontId="8" fillId="10" borderId="145" xfId="0" applyNumberFormat="1" applyFont="1" applyFill="1" applyBorder="1" applyAlignment="1">
      <alignment horizontal="center" vertical="center"/>
    </xf>
    <xf numFmtId="176" fontId="13" fillId="10" borderId="33" xfId="0" applyNumberFormat="1" applyFont="1" applyFill="1" applyBorder="1" applyAlignment="1">
      <alignment horizontal="center" vertical="center"/>
    </xf>
    <xf numFmtId="176" fontId="13" fillId="10" borderId="32" xfId="0" applyNumberFormat="1" applyFont="1" applyFill="1" applyBorder="1" applyAlignment="1">
      <alignment horizontal="center" vertical="center"/>
    </xf>
    <xf numFmtId="176" fontId="13" fillId="10" borderId="13" xfId="0" applyNumberFormat="1" applyFont="1" applyFill="1" applyBorder="1" applyAlignment="1">
      <alignment horizontal="center" vertical="center"/>
    </xf>
    <xf numFmtId="176" fontId="13" fillId="10" borderId="37" xfId="0" applyNumberFormat="1" applyFont="1" applyFill="1" applyBorder="1" applyAlignment="1">
      <alignment horizontal="center" vertical="center"/>
    </xf>
    <xf numFmtId="176" fontId="13" fillId="10" borderId="129" xfId="0" applyNumberFormat="1" applyFont="1" applyFill="1" applyBorder="1" applyAlignment="1">
      <alignment horizontal="center" vertical="center"/>
    </xf>
    <xf numFmtId="176" fontId="13" fillId="10" borderId="146" xfId="0" applyNumberFormat="1" applyFont="1" applyFill="1" applyBorder="1" applyAlignment="1">
      <alignment horizontal="center" vertical="center"/>
    </xf>
    <xf numFmtId="176" fontId="6" fillId="10" borderId="9" xfId="0" applyNumberFormat="1" applyFont="1" applyFill="1" applyBorder="1" applyAlignment="1">
      <alignment horizontal="center" vertical="center"/>
    </xf>
    <xf numFmtId="176" fontId="6" fillId="10" borderId="0" xfId="0" applyNumberFormat="1" applyFont="1" applyFill="1" applyBorder="1" applyAlignment="1">
      <alignment horizontal="center" vertical="center"/>
    </xf>
    <xf numFmtId="176" fontId="6" fillId="10" borderId="20" xfId="0" applyNumberFormat="1" applyFont="1" applyFill="1" applyBorder="1" applyAlignment="1">
      <alignment horizontal="center" vertical="center"/>
    </xf>
    <xf numFmtId="176" fontId="6" fillId="10" borderId="114" xfId="0" applyNumberFormat="1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center" vertical="center"/>
    </xf>
    <xf numFmtId="176" fontId="6" fillId="2" borderId="114" xfId="0" applyNumberFormat="1" applyFont="1" applyFill="1" applyBorder="1" applyAlignment="1">
      <alignment horizontal="center" vertical="center"/>
    </xf>
    <xf numFmtId="176" fontId="6" fillId="2" borderId="22" xfId="0" applyNumberFormat="1" applyFont="1" applyFill="1" applyBorder="1" applyAlignment="1">
      <alignment horizontal="center" vertical="center"/>
    </xf>
    <xf numFmtId="176" fontId="6" fillId="2" borderId="115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6" fillId="10" borderId="11" xfId="0" applyNumberFormat="1" applyFont="1" applyFill="1" applyBorder="1" applyAlignment="1">
      <alignment horizontal="center" vertical="center"/>
    </xf>
    <xf numFmtId="176" fontId="6" fillId="10" borderId="16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176" fontId="4" fillId="9" borderId="0" xfId="0" applyNumberFormat="1" applyFont="1" applyFill="1" applyBorder="1" applyAlignment="1">
      <alignment horizontal="center" vertical="center"/>
    </xf>
    <xf numFmtId="176" fontId="3" fillId="0" borderId="107" xfId="0" applyNumberFormat="1" applyFont="1" applyBorder="1" applyAlignment="1">
      <alignment horizontal="right" vertical="center"/>
    </xf>
    <xf numFmtId="176" fontId="3" fillId="0" borderId="108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3" borderId="104" xfId="0" applyNumberFormat="1" applyFont="1" applyFill="1" applyBorder="1" applyAlignment="1">
      <alignment horizontal="center" vertical="center"/>
    </xf>
    <xf numFmtId="176" fontId="3" fillId="3" borderId="84" xfId="0" applyNumberFormat="1" applyFont="1" applyFill="1" applyBorder="1" applyAlignment="1">
      <alignment horizontal="center" vertical="center"/>
    </xf>
    <xf numFmtId="176" fontId="3" fillId="3" borderId="86" xfId="0" applyNumberFormat="1" applyFont="1" applyFill="1" applyBorder="1" applyAlignment="1">
      <alignment horizontal="center" vertical="center"/>
    </xf>
    <xf numFmtId="176" fontId="11" fillId="10" borderId="10" xfId="0" applyNumberFormat="1" applyFont="1" applyFill="1" applyBorder="1" applyAlignment="1">
      <alignment horizontal="center" vertical="center"/>
    </xf>
    <xf numFmtId="176" fontId="3" fillId="10" borderId="10" xfId="0" applyNumberFormat="1" applyFont="1" applyFill="1" applyBorder="1" applyAlignment="1">
      <alignment horizontal="center" vertical="center"/>
    </xf>
    <xf numFmtId="176" fontId="3" fillId="10" borderId="15" xfId="0" applyNumberFormat="1" applyFont="1" applyFill="1" applyBorder="1" applyAlignment="1">
      <alignment horizontal="center" vertical="center"/>
    </xf>
    <xf numFmtId="176" fontId="3" fillId="10" borderId="137" xfId="0" applyNumberFormat="1" applyFont="1" applyFill="1" applyBorder="1" applyAlignment="1">
      <alignment horizontal="center" vertical="center"/>
    </xf>
    <xf numFmtId="176" fontId="11" fillId="10" borderId="17" xfId="0" applyNumberFormat="1" applyFont="1" applyFill="1" applyBorder="1" applyAlignment="1">
      <alignment horizontal="center" vertical="center"/>
    </xf>
    <xf numFmtId="176" fontId="11" fillId="10" borderId="18" xfId="0" applyNumberFormat="1" applyFont="1" applyFill="1" applyBorder="1" applyAlignment="1">
      <alignment horizontal="center" vertical="center"/>
    </xf>
    <xf numFmtId="176" fontId="1" fillId="10" borderId="9" xfId="0" applyNumberFormat="1" applyFont="1" applyFill="1" applyBorder="1" applyAlignment="1">
      <alignment horizontal="center" vertical="center"/>
    </xf>
    <xf numFmtId="176" fontId="1" fillId="10" borderId="45" xfId="0" applyNumberFormat="1" applyFont="1" applyFill="1" applyBorder="1" applyAlignment="1">
      <alignment horizontal="center" vertical="center"/>
    </xf>
    <xf numFmtId="176" fontId="8" fillId="10" borderId="3" xfId="0" applyNumberFormat="1" applyFont="1" applyFill="1" applyBorder="1" applyAlignment="1">
      <alignment horizontal="center" vertical="center"/>
    </xf>
    <xf numFmtId="176" fontId="8" fillId="10" borderId="17" xfId="0" applyNumberFormat="1" applyFont="1" applyFill="1" applyBorder="1" applyAlignment="1">
      <alignment horizontal="center" vertical="center"/>
    </xf>
    <xf numFmtId="176" fontId="8" fillId="10" borderId="38" xfId="0" applyNumberFormat="1" applyFont="1" applyFill="1" applyBorder="1" applyAlignment="1">
      <alignment horizontal="center" vertical="center"/>
    </xf>
    <xf numFmtId="176" fontId="1" fillId="10" borderId="50" xfId="0" applyNumberFormat="1" applyFont="1" applyFill="1" applyBorder="1" applyAlignment="1">
      <alignment horizontal="center" vertical="center"/>
    </xf>
    <xf numFmtId="176" fontId="1" fillId="10" borderId="91" xfId="0" applyNumberFormat="1" applyFont="1" applyFill="1" applyBorder="1" applyAlignment="1">
      <alignment horizontal="center" vertical="center"/>
    </xf>
    <xf numFmtId="176" fontId="11" fillId="10" borderId="23" xfId="0" applyNumberFormat="1" applyFont="1" applyFill="1" applyBorder="1" applyAlignment="1">
      <alignment horizontal="center" vertical="center"/>
    </xf>
    <xf numFmtId="176" fontId="8" fillId="10" borderId="10" xfId="0" applyNumberFormat="1" applyFont="1" applyFill="1" applyBorder="1" applyAlignment="1">
      <alignment horizontal="center" vertical="center"/>
    </xf>
    <xf numFmtId="176" fontId="8" fillId="10" borderId="105" xfId="0" applyNumberFormat="1" applyFont="1" applyFill="1" applyBorder="1" applyAlignment="1">
      <alignment horizontal="center" vertical="center"/>
    </xf>
    <xf numFmtId="176" fontId="8" fillId="10" borderId="2" xfId="0" applyNumberFormat="1" applyFont="1" applyFill="1" applyBorder="1" applyAlignment="1">
      <alignment horizontal="center" vertical="center"/>
    </xf>
    <xf numFmtId="176" fontId="8" fillId="10" borderId="130" xfId="0" applyNumberFormat="1" applyFont="1" applyFill="1" applyBorder="1" applyAlignment="1">
      <alignment horizontal="center" vertical="center"/>
    </xf>
    <xf numFmtId="176" fontId="8" fillId="10" borderId="35" xfId="0" applyNumberFormat="1" applyFont="1" applyFill="1" applyBorder="1" applyAlignment="1">
      <alignment horizontal="center" vertical="center"/>
    </xf>
    <xf numFmtId="176" fontId="8" fillId="10" borderId="87" xfId="0" applyNumberFormat="1" applyFont="1" applyFill="1" applyBorder="1" applyAlignment="1">
      <alignment horizontal="center" vertical="center"/>
    </xf>
    <xf numFmtId="176" fontId="1" fillId="10" borderId="20" xfId="0" applyNumberFormat="1" applyFont="1" applyFill="1" applyBorder="1" applyAlignment="1">
      <alignment horizontal="center" vertical="center"/>
    </xf>
    <xf numFmtId="176" fontId="1" fillId="10" borderId="43" xfId="0" applyNumberFormat="1" applyFont="1" applyFill="1" applyBorder="1" applyAlignment="1">
      <alignment horizontal="center" vertical="center"/>
    </xf>
    <xf numFmtId="176" fontId="1" fillId="10" borderId="39" xfId="0" applyNumberFormat="1" applyFont="1" applyFill="1" applyBorder="1" applyAlignment="1">
      <alignment horizontal="center" vertical="center"/>
    </xf>
    <xf numFmtId="176" fontId="1" fillId="10" borderId="88" xfId="0" applyNumberFormat="1" applyFont="1" applyFill="1" applyBorder="1" applyAlignment="1">
      <alignment horizontal="center" vertical="center"/>
    </xf>
    <xf numFmtId="176" fontId="1" fillId="10" borderId="85" xfId="0" applyNumberFormat="1" applyFont="1" applyFill="1" applyBorder="1" applyAlignment="1">
      <alignment horizontal="center" vertical="center"/>
    </xf>
    <xf numFmtId="176" fontId="1" fillId="10" borderId="92" xfId="0" applyNumberFormat="1" applyFont="1" applyFill="1" applyBorder="1" applyAlignment="1">
      <alignment horizontal="center" vertical="center"/>
    </xf>
    <xf numFmtId="176" fontId="1" fillId="10" borderId="63" xfId="0" applyNumberFormat="1" applyFont="1" applyFill="1" applyBorder="1" applyAlignment="1">
      <alignment horizontal="center" vertical="center"/>
    </xf>
    <xf numFmtId="176" fontId="1" fillId="10" borderId="90" xfId="0" applyNumberFormat="1" applyFont="1" applyFill="1" applyBorder="1" applyAlignment="1">
      <alignment horizontal="center" vertical="center"/>
    </xf>
    <xf numFmtId="176" fontId="1" fillId="10" borderId="22" xfId="0" applyNumberFormat="1" applyFont="1" applyFill="1" applyBorder="1" applyAlignment="1">
      <alignment horizontal="center" vertical="center"/>
    </xf>
    <xf numFmtId="176" fontId="1" fillId="10" borderId="89" xfId="0" applyNumberFormat="1" applyFont="1" applyFill="1" applyBorder="1" applyAlignment="1">
      <alignment horizontal="center" vertical="center"/>
    </xf>
    <xf numFmtId="176" fontId="8" fillId="10" borderId="106" xfId="0" applyNumberFormat="1" applyFont="1" applyFill="1" applyBorder="1" applyAlignment="1">
      <alignment horizontal="center" vertical="center"/>
    </xf>
    <xf numFmtId="176" fontId="8" fillId="10" borderId="67" xfId="0" applyNumberFormat="1" applyFont="1" applyFill="1" applyBorder="1" applyAlignment="1">
      <alignment horizontal="center" vertical="center"/>
    </xf>
    <xf numFmtId="176" fontId="8" fillId="10" borderId="50" xfId="0" applyNumberFormat="1" applyFont="1" applyFill="1" applyBorder="1" applyAlignment="1">
      <alignment horizontal="center" vertical="center"/>
    </xf>
    <xf numFmtId="176" fontId="8" fillId="10" borderId="55" xfId="0" applyNumberFormat="1" applyFont="1" applyFill="1" applyBorder="1" applyAlignment="1">
      <alignment horizontal="center" vertical="center"/>
    </xf>
    <xf numFmtId="176" fontId="11" fillId="10" borderId="63" xfId="0" applyNumberFormat="1" applyFont="1" applyFill="1" applyBorder="1" applyAlignment="1">
      <alignment horizontal="center" vertical="center"/>
    </xf>
    <xf numFmtId="176" fontId="11" fillId="10" borderId="50" xfId="0" applyNumberFormat="1" applyFont="1" applyFill="1" applyBorder="1" applyAlignment="1">
      <alignment horizontal="center" vertical="center"/>
    </xf>
    <xf numFmtId="176" fontId="11" fillId="10" borderId="85" xfId="0" applyNumberFormat="1" applyFont="1" applyFill="1" applyBorder="1" applyAlignment="1">
      <alignment horizontal="center" vertical="center"/>
    </xf>
    <xf numFmtId="176" fontId="8" fillId="10" borderId="31" xfId="0" applyNumberFormat="1" applyFont="1" applyFill="1" applyBorder="1" applyAlignment="1">
      <alignment horizontal="center" vertical="center"/>
    </xf>
    <xf numFmtId="176" fontId="3" fillId="3" borderId="77" xfId="0" applyNumberFormat="1" applyFont="1" applyFill="1" applyBorder="1" applyAlignment="1">
      <alignment horizontal="center" vertical="center"/>
    </xf>
    <xf numFmtId="176" fontId="11" fillId="10" borderId="65" xfId="0" applyNumberFormat="1" applyFont="1" applyFill="1" applyBorder="1" applyAlignment="1">
      <alignment horizontal="center" vertical="center"/>
    </xf>
    <xf numFmtId="176" fontId="11" fillId="10" borderId="66" xfId="0" applyNumberFormat="1" applyFont="1" applyFill="1" applyBorder="1" applyAlignment="1">
      <alignment horizontal="center" vertical="center"/>
    </xf>
    <xf numFmtId="176" fontId="3" fillId="10" borderId="68" xfId="0" applyNumberFormat="1" applyFont="1" applyFill="1" applyBorder="1" applyAlignment="1">
      <alignment horizontal="center" vertical="center"/>
    </xf>
    <xf numFmtId="176" fontId="3" fillId="10" borderId="0" xfId="0" applyNumberFormat="1" applyFont="1" applyFill="1" applyBorder="1" applyAlignment="1">
      <alignment horizontal="center" vertical="center"/>
    </xf>
    <xf numFmtId="176" fontId="3" fillId="10" borderId="6" xfId="0" applyNumberFormat="1" applyFont="1" applyFill="1" applyBorder="1" applyAlignment="1">
      <alignment horizontal="center" vertical="center"/>
    </xf>
    <xf numFmtId="176" fontId="11" fillId="10" borderId="3" xfId="0" applyNumberFormat="1" applyFont="1" applyFill="1" applyBorder="1" applyAlignment="1">
      <alignment horizontal="center" vertical="center"/>
    </xf>
    <xf numFmtId="176" fontId="1" fillId="10" borderId="6" xfId="0" applyNumberFormat="1" applyFont="1" applyFill="1" applyBorder="1" applyAlignment="1">
      <alignment horizontal="center" vertical="center"/>
    </xf>
    <xf numFmtId="176" fontId="1" fillId="10" borderId="19" xfId="0" applyNumberFormat="1" applyFont="1" applyFill="1" applyBorder="1" applyAlignment="1">
      <alignment horizontal="center" vertical="center"/>
    </xf>
    <xf numFmtId="176" fontId="1" fillId="10" borderId="34" xfId="0" applyNumberFormat="1" applyFont="1" applyFill="1" applyBorder="1" applyAlignment="1">
      <alignment horizontal="center" vertical="center"/>
    </xf>
    <xf numFmtId="176" fontId="1" fillId="10" borderId="156" xfId="0" applyNumberFormat="1" applyFont="1" applyFill="1" applyBorder="1" applyAlignment="1">
      <alignment horizontal="center" vertical="center"/>
    </xf>
    <xf numFmtId="176" fontId="8" fillId="10" borderId="27" xfId="0" applyNumberFormat="1" applyFont="1" applyFill="1" applyBorder="1" applyAlignment="1">
      <alignment horizontal="center" vertical="center"/>
    </xf>
    <xf numFmtId="176" fontId="8" fillId="10" borderId="4" xfId="0" applyNumberFormat="1" applyFont="1" applyFill="1" applyBorder="1" applyAlignment="1">
      <alignment horizontal="center" vertical="center"/>
    </xf>
    <xf numFmtId="176" fontId="8" fillId="10" borderId="36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863A-A040-4242-8F05-43616FC1632B}">
  <sheetPr>
    <pageSetUpPr fitToPage="1"/>
  </sheetPr>
  <dimension ref="A1:W30"/>
  <sheetViews>
    <sheetView tabSelected="1" zoomScale="130" zoomScaleNormal="130" workbookViewId="0">
      <selection sqref="A1:T1"/>
    </sheetView>
  </sheetViews>
  <sheetFormatPr defaultColWidth="8.88671875" defaultRowHeight="11.25" x14ac:dyDescent="0.15"/>
  <cols>
    <col min="1" max="1" width="10.44140625" style="162" customWidth="1"/>
    <col min="2" max="12" width="7.88671875" style="162" customWidth="1"/>
    <col min="13" max="13" width="9.21875" style="162" customWidth="1"/>
    <col min="14" max="17" width="7.88671875" style="162" customWidth="1"/>
    <col min="18" max="20" width="6.6640625" style="162" customWidth="1"/>
    <col min="21" max="21" width="14" style="162" bestFit="1" customWidth="1"/>
    <col min="22" max="16384" width="8.88671875" style="162"/>
  </cols>
  <sheetData>
    <row r="1" spans="1:23" ht="33" customHeight="1" x14ac:dyDescent="0.15">
      <c r="A1" s="322" t="s">
        <v>33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</row>
    <row r="2" spans="1:23" ht="15" customHeight="1" thickBot="1" x14ac:dyDescent="0.2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</row>
    <row r="3" spans="1:23" ht="20.100000000000001" customHeight="1" x14ac:dyDescent="0.15">
      <c r="A3" s="324" t="s">
        <v>4</v>
      </c>
      <c r="B3" s="327" t="s">
        <v>12</v>
      </c>
      <c r="C3" s="327"/>
      <c r="D3" s="327"/>
      <c r="E3" s="327"/>
      <c r="F3" s="328" t="s">
        <v>13</v>
      </c>
      <c r="G3" s="329"/>
      <c r="H3" s="329"/>
      <c r="I3" s="330"/>
      <c r="J3" s="331" t="s">
        <v>14</v>
      </c>
      <c r="K3" s="331"/>
      <c r="L3" s="332"/>
      <c r="M3" s="335" t="s">
        <v>4</v>
      </c>
      <c r="N3" s="337" t="s">
        <v>23</v>
      </c>
      <c r="O3" s="338"/>
      <c r="P3" s="338"/>
      <c r="Q3" s="339"/>
      <c r="R3" s="340" t="s">
        <v>15</v>
      </c>
      <c r="S3" s="340"/>
      <c r="T3" s="341"/>
    </row>
    <row r="4" spans="1:23" ht="23.25" customHeight="1" x14ac:dyDescent="0.15">
      <c r="A4" s="325"/>
      <c r="B4" s="163" t="s">
        <v>0</v>
      </c>
      <c r="C4" s="344" t="s">
        <v>6</v>
      </c>
      <c r="D4" s="345"/>
      <c r="E4" s="345"/>
      <c r="F4" s="268" t="s">
        <v>0</v>
      </c>
      <c r="G4" s="346" t="s">
        <v>6</v>
      </c>
      <c r="H4" s="346"/>
      <c r="I4" s="347"/>
      <c r="J4" s="333"/>
      <c r="K4" s="333"/>
      <c r="L4" s="334"/>
      <c r="M4" s="336"/>
      <c r="N4" s="295" t="s">
        <v>16</v>
      </c>
      <c r="O4" s="348" t="s">
        <v>17</v>
      </c>
      <c r="P4" s="349"/>
      <c r="Q4" s="350"/>
      <c r="R4" s="342"/>
      <c r="S4" s="342"/>
      <c r="T4" s="343"/>
    </row>
    <row r="5" spans="1:23" ht="13.5" customHeight="1" x14ac:dyDescent="0.15">
      <c r="A5" s="325"/>
      <c r="B5" s="58" t="s">
        <v>7</v>
      </c>
      <c r="C5" s="11" t="s">
        <v>1</v>
      </c>
      <c r="D5" s="3" t="s">
        <v>2</v>
      </c>
      <c r="E5" s="58" t="s">
        <v>3</v>
      </c>
      <c r="F5" s="351" t="s">
        <v>7</v>
      </c>
      <c r="G5" s="352" t="s">
        <v>1</v>
      </c>
      <c r="H5" s="354" t="s">
        <v>2</v>
      </c>
      <c r="I5" s="356" t="s">
        <v>3</v>
      </c>
      <c r="J5" s="358" t="s">
        <v>1</v>
      </c>
      <c r="K5" s="360" t="s">
        <v>2</v>
      </c>
      <c r="L5" s="368" t="s">
        <v>3</v>
      </c>
      <c r="M5" s="336"/>
      <c r="N5" s="296" t="s">
        <v>18</v>
      </c>
      <c r="O5" s="179" t="s">
        <v>19</v>
      </c>
      <c r="P5" s="179" t="s">
        <v>20</v>
      </c>
      <c r="Q5" s="297" t="s">
        <v>21</v>
      </c>
      <c r="R5" s="370" t="s">
        <v>19</v>
      </c>
      <c r="S5" s="362" t="s">
        <v>20</v>
      </c>
      <c r="T5" s="364" t="s">
        <v>21</v>
      </c>
    </row>
    <row r="6" spans="1:23" ht="14.25" customHeight="1" thickBot="1" x14ac:dyDescent="0.2">
      <c r="A6" s="326"/>
      <c r="B6" s="191">
        <v>954000</v>
      </c>
      <c r="C6" s="192">
        <v>376170</v>
      </c>
      <c r="D6" s="192">
        <v>697500</v>
      </c>
      <c r="E6" s="191">
        <v>900810</v>
      </c>
      <c r="F6" s="351"/>
      <c r="G6" s="353"/>
      <c r="H6" s="355"/>
      <c r="I6" s="357"/>
      <c r="J6" s="359"/>
      <c r="K6" s="361"/>
      <c r="L6" s="369"/>
      <c r="M6" s="336"/>
      <c r="N6" s="296">
        <f>ROUNDUP(B6/2,-1)</f>
        <v>477000</v>
      </c>
      <c r="O6" s="190">
        <f>ROUNDUP(C6/2,-1)</f>
        <v>188090</v>
      </c>
      <c r="P6" s="190">
        <f>ROUNDUP(D6/2,-1)</f>
        <v>348750</v>
      </c>
      <c r="Q6" s="298">
        <f>ROUNDUP(E6/2,-1)</f>
        <v>450410</v>
      </c>
      <c r="R6" s="371"/>
      <c r="S6" s="363"/>
      <c r="T6" s="365"/>
    </row>
    <row r="7" spans="1:23" ht="25.5" customHeight="1" x14ac:dyDescent="0.15">
      <c r="A7" s="194" t="s">
        <v>34</v>
      </c>
      <c r="B7" s="59">
        <f>B6/16*16</f>
        <v>954000</v>
      </c>
      <c r="C7" s="39">
        <f>C6/16*16</f>
        <v>376170</v>
      </c>
      <c r="D7" s="39">
        <f>D6/16*16</f>
        <v>697500</v>
      </c>
      <c r="E7" s="49">
        <f>E6/16*16</f>
        <v>900810</v>
      </c>
      <c r="F7" s="227">
        <f>B8</f>
        <v>894370</v>
      </c>
      <c r="G7" s="40">
        <f t="shared" ref="G7:I18" si="0">C8</f>
        <v>352650</v>
      </c>
      <c r="H7" s="40">
        <f t="shared" si="0"/>
        <v>653900</v>
      </c>
      <c r="I7" s="228">
        <f t="shared" si="0"/>
        <v>844500</v>
      </c>
      <c r="J7" s="195">
        <f>ROUNDDOWN(F7+G7,-1)</f>
        <v>1247020</v>
      </c>
      <c r="K7" s="196">
        <f t="shared" ref="K7:K18" si="1">ROUNDDOWN(F7+H7,-1)</f>
        <v>1548270</v>
      </c>
      <c r="L7" s="196">
        <f t="shared" ref="L7:L18" si="2">ROUNDDOWN(F7+I7,-1)</f>
        <v>1738870</v>
      </c>
      <c r="M7" s="275" t="s">
        <v>34</v>
      </c>
      <c r="N7" s="299">
        <f>ROUNDDOWN(N6/8*7,-1)</f>
        <v>417370</v>
      </c>
      <c r="O7" s="40">
        <f t="shared" ref="O7:Q7" si="3">ROUNDDOWN(O6/8*7,-1)</f>
        <v>164570</v>
      </c>
      <c r="P7" s="40">
        <f t="shared" si="3"/>
        <v>305150</v>
      </c>
      <c r="Q7" s="300">
        <f t="shared" si="3"/>
        <v>394100</v>
      </c>
      <c r="R7" s="288">
        <f t="shared" ref="R7:R12" si="4">ROUNDDOWN(N7+O7,-1)</f>
        <v>581940</v>
      </c>
      <c r="S7" s="196">
        <f t="shared" ref="S7:S12" si="5">ROUNDDOWN(N7+P7,-1)</f>
        <v>722520</v>
      </c>
      <c r="T7" s="197">
        <f t="shared" ref="T7:T12" si="6">ROUNDDOWN(N7+Q7,-1)</f>
        <v>811470</v>
      </c>
      <c r="U7" s="366"/>
      <c r="V7" s="367"/>
      <c r="W7" s="21"/>
    </row>
    <row r="8" spans="1:23" ht="25.5" customHeight="1" x14ac:dyDescent="0.15">
      <c r="A8" s="63" t="s">
        <v>35</v>
      </c>
      <c r="B8" s="60">
        <f>ROUNDDOWN(B6/16*15,-1)</f>
        <v>894370</v>
      </c>
      <c r="C8" s="29">
        <f t="shared" ref="C8:E8" si="7">ROUNDDOWN(C6/16*15,-1)</f>
        <v>352650</v>
      </c>
      <c r="D8" s="29">
        <f t="shared" si="7"/>
        <v>653900</v>
      </c>
      <c r="E8" s="50">
        <f t="shared" si="7"/>
        <v>844500</v>
      </c>
      <c r="F8" s="223">
        <f>B9</f>
        <v>834750</v>
      </c>
      <c r="G8" s="30">
        <f t="shared" si="0"/>
        <v>329140</v>
      </c>
      <c r="H8" s="30">
        <f t="shared" si="0"/>
        <v>610310</v>
      </c>
      <c r="I8" s="224">
        <f t="shared" si="0"/>
        <v>788200</v>
      </c>
      <c r="J8" s="53">
        <f>ROUNDDOWN(F8+G8,-1)</f>
        <v>1163890</v>
      </c>
      <c r="K8" s="31">
        <f t="shared" si="1"/>
        <v>1445060</v>
      </c>
      <c r="L8" s="31">
        <f t="shared" si="2"/>
        <v>1622950</v>
      </c>
      <c r="M8" s="276" t="s">
        <v>35</v>
      </c>
      <c r="N8" s="301">
        <f>ROUNDDOWN(N6/8*6,-1)</f>
        <v>357750</v>
      </c>
      <c r="O8" s="30">
        <f t="shared" ref="O8:Q8" si="8">ROUNDDOWN(O6/8*6,-1)</f>
        <v>141060</v>
      </c>
      <c r="P8" s="30">
        <f t="shared" si="8"/>
        <v>261560</v>
      </c>
      <c r="Q8" s="302">
        <f t="shared" si="8"/>
        <v>337800</v>
      </c>
      <c r="R8" s="289">
        <f t="shared" si="4"/>
        <v>498810</v>
      </c>
      <c r="S8" s="31">
        <f t="shared" si="5"/>
        <v>619310</v>
      </c>
      <c r="T8" s="198">
        <f t="shared" si="6"/>
        <v>695550</v>
      </c>
      <c r="U8" s="366"/>
      <c r="V8" s="367"/>
    </row>
    <row r="9" spans="1:23" ht="25.5" customHeight="1" x14ac:dyDescent="0.15">
      <c r="A9" s="64" t="s">
        <v>36</v>
      </c>
      <c r="B9" s="60">
        <f>ROUNDDOWN(B6/16*14,-1)</f>
        <v>834750</v>
      </c>
      <c r="C9" s="29">
        <f t="shared" ref="C9:E9" si="9">ROUNDDOWN(C6/16*14,-1)</f>
        <v>329140</v>
      </c>
      <c r="D9" s="29">
        <f t="shared" si="9"/>
        <v>610310</v>
      </c>
      <c r="E9" s="50">
        <f t="shared" si="9"/>
        <v>788200</v>
      </c>
      <c r="F9" s="223">
        <f t="shared" ref="F9:F18" si="10">B10</f>
        <v>775120</v>
      </c>
      <c r="G9" s="30">
        <f t="shared" si="0"/>
        <v>305630</v>
      </c>
      <c r="H9" s="30">
        <f t="shared" si="0"/>
        <v>566710</v>
      </c>
      <c r="I9" s="224">
        <f t="shared" si="0"/>
        <v>731900</v>
      </c>
      <c r="J9" s="53">
        <f>ROUNDDOWN(F9+G9,-1)</f>
        <v>1080750</v>
      </c>
      <c r="K9" s="31">
        <f t="shared" si="1"/>
        <v>1341830</v>
      </c>
      <c r="L9" s="31">
        <f t="shared" si="2"/>
        <v>1507020</v>
      </c>
      <c r="M9" s="277" t="s">
        <v>36</v>
      </c>
      <c r="N9" s="301">
        <f>ROUNDDOWN(N6/8*5,-1)</f>
        <v>298120</v>
      </c>
      <c r="O9" s="30">
        <f t="shared" ref="O9:Q9" si="11">ROUNDDOWN(O6/8*5,-1)</f>
        <v>117550</v>
      </c>
      <c r="P9" s="30">
        <f t="shared" si="11"/>
        <v>217960</v>
      </c>
      <c r="Q9" s="302">
        <f t="shared" si="11"/>
        <v>281500</v>
      </c>
      <c r="R9" s="289">
        <f t="shared" si="4"/>
        <v>415670</v>
      </c>
      <c r="S9" s="31">
        <f t="shared" si="5"/>
        <v>516080</v>
      </c>
      <c r="T9" s="198">
        <f t="shared" si="6"/>
        <v>579620</v>
      </c>
    </row>
    <row r="10" spans="1:23" ht="25.5" customHeight="1" thickBot="1" x14ac:dyDescent="0.2">
      <c r="A10" s="199" t="s">
        <v>37</v>
      </c>
      <c r="B10" s="61">
        <f>ROUNDDOWN(B6/16*13,-1)</f>
        <v>775120</v>
      </c>
      <c r="C10" s="41">
        <f t="shared" ref="C10:E10" si="12">ROUNDDOWN(C6/16*13,-1)</f>
        <v>305630</v>
      </c>
      <c r="D10" s="41">
        <f t="shared" si="12"/>
        <v>566710</v>
      </c>
      <c r="E10" s="51">
        <f t="shared" si="12"/>
        <v>731900</v>
      </c>
      <c r="F10" s="229">
        <f t="shared" si="10"/>
        <v>715500</v>
      </c>
      <c r="G10" s="42">
        <f t="shared" si="0"/>
        <v>282120</v>
      </c>
      <c r="H10" s="42">
        <f t="shared" si="0"/>
        <v>523120</v>
      </c>
      <c r="I10" s="230">
        <f t="shared" si="0"/>
        <v>675600</v>
      </c>
      <c r="J10" s="200">
        <f t="shared" ref="J10:J18" si="13">ROUNDDOWN(F10+G10,-1)</f>
        <v>997620</v>
      </c>
      <c r="K10" s="201">
        <f t="shared" si="1"/>
        <v>1238620</v>
      </c>
      <c r="L10" s="201">
        <f t="shared" si="2"/>
        <v>1391100</v>
      </c>
      <c r="M10" s="278" t="s">
        <v>37</v>
      </c>
      <c r="N10" s="303">
        <f>ROUNDDOWN(N6/8*4,-1)</f>
        <v>238500</v>
      </c>
      <c r="O10" s="42">
        <f t="shared" ref="O10:Q10" si="14">ROUNDDOWN(O6/8*4,-1)</f>
        <v>94040</v>
      </c>
      <c r="P10" s="42">
        <f t="shared" si="14"/>
        <v>174370</v>
      </c>
      <c r="Q10" s="304">
        <f t="shared" si="14"/>
        <v>225200</v>
      </c>
      <c r="R10" s="290">
        <f t="shared" si="4"/>
        <v>332540</v>
      </c>
      <c r="S10" s="201">
        <f t="shared" si="5"/>
        <v>412870</v>
      </c>
      <c r="T10" s="202">
        <f t="shared" si="6"/>
        <v>463700</v>
      </c>
    </row>
    <row r="11" spans="1:23" ht="25.5" customHeight="1" x14ac:dyDescent="0.15">
      <c r="A11" s="97" t="s">
        <v>38</v>
      </c>
      <c r="B11" s="73">
        <f>ROUNDDOWN(B6/16*12,-1)</f>
        <v>715500</v>
      </c>
      <c r="C11" s="36">
        <f t="shared" ref="C11:E11" si="15">ROUNDDOWN(C6/16*12,-1)</f>
        <v>282120</v>
      </c>
      <c r="D11" s="36">
        <f t="shared" si="15"/>
        <v>523120</v>
      </c>
      <c r="E11" s="22">
        <f t="shared" si="15"/>
        <v>675600</v>
      </c>
      <c r="F11" s="231">
        <f t="shared" si="10"/>
        <v>655870</v>
      </c>
      <c r="G11" s="193">
        <f t="shared" si="0"/>
        <v>258610</v>
      </c>
      <c r="H11" s="189">
        <f t="shared" si="0"/>
        <v>479530</v>
      </c>
      <c r="I11" s="232">
        <f t="shared" si="0"/>
        <v>619300</v>
      </c>
      <c r="J11" s="23">
        <f t="shared" si="13"/>
        <v>914480</v>
      </c>
      <c r="K11" s="38">
        <f t="shared" si="1"/>
        <v>1135400</v>
      </c>
      <c r="L11" s="38">
        <f t="shared" si="2"/>
        <v>1275170</v>
      </c>
      <c r="M11" s="279" t="s">
        <v>38</v>
      </c>
      <c r="N11" s="301">
        <f>ROUNDDOWN(N6/8*3,-1)</f>
        <v>178870</v>
      </c>
      <c r="O11" s="37">
        <f t="shared" ref="O11:Q11" si="16">ROUNDDOWN(O6/8*3,-1)</f>
        <v>70530</v>
      </c>
      <c r="P11" s="37">
        <f t="shared" si="16"/>
        <v>130780</v>
      </c>
      <c r="Q11" s="302">
        <f t="shared" si="16"/>
        <v>168900</v>
      </c>
      <c r="R11" s="291">
        <f t="shared" si="4"/>
        <v>249400</v>
      </c>
      <c r="S11" s="38">
        <f t="shared" si="5"/>
        <v>309650</v>
      </c>
      <c r="T11" s="111">
        <f t="shared" si="6"/>
        <v>347770</v>
      </c>
    </row>
    <row r="12" spans="1:23" ht="25.5" customHeight="1" x14ac:dyDescent="0.15">
      <c r="A12" s="90" t="s">
        <v>39</v>
      </c>
      <c r="B12" s="60">
        <f>ROUNDDOWN(B6/16*11,-1)</f>
        <v>655870</v>
      </c>
      <c r="C12" s="29">
        <f>ROUNDDOWN(C6/16*11,-1)</f>
        <v>258610</v>
      </c>
      <c r="D12" s="29">
        <f>ROUNDDOWN(D6/16*11,-1)</f>
        <v>479530</v>
      </c>
      <c r="E12" s="50">
        <f>ROUNDDOWN(E6/16*11,-1)</f>
        <v>619300</v>
      </c>
      <c r="F12" s="223">
        <f t="shared" si="10"/>
        <v>596250</v>
      </c>
      <c r="G12" s="30">
        <f t="shared" si="0"/>
        <v>235100</v>
      </c>
      <c r="H12" s="30">
        <f t="shared" si="0"/>
        <v>435930</v>
      </c>
      <c r="I12" s="224">
        <f t="shared" si="0"/>
        <v>563000</v>
      </c>
      <c r="J12" s="53">
        <f t="shared" si="13"/>
        <v>831350</v>
      </c>
      <c r="K12" s="31">
        <f t="shared" si="1"/>
        <v>1032180</v>
      </c>
      <c r="L12" s="31">
        <f t="shared" si="2"/>
        <v>1159250</v>
      </c>
      <c r="M12" s="280" t="s">
        <v>39</v>
      </c>
      <c r="N12" s="301">
        <f>ROUNDDOWN(N6/8*2,-1)</f>
        <v>119250</v>
      </c>
      <c r="O12" s="30">
        <f t="shared" ref="O12:Q12" si="17">ROUNDDOWN(O6/8*2,-1)</f>
        <v>47020</v>
      </c>
      <c r="P12" s="30">
        <f t="shared" si="17"/>
        <v>87180</v>
      </c>
      <c r="Q12" s="302">
        <f t="shared" si="17"/>
        <v>112600</v>
      </c>
      <c r="R12" s="289">
        <f t="shared" si="4"/>
        <v>166270</v>
      </c>
      <c r="S12" s="31">
        <f t="shared" si="5"/>
        <v>206430</v>
      </c>
      <c r="T12" s="110">
        <f t="shared" si="6"/>
        <v>231850</v>
      </c>
    </row>
    <row r="13" spans="1:23" ht="25.5" customHeight="1" x14ac:dyDescent="0.15">
      <c r="A13" s="90" t="s">
        <v>40</v>
      </c>
      <c r="B13" s="60">
        <f>ROUNDDOWN(B6/16*10,-1)</f>
        <v>596250</v>
      </c>
      <c r="C13" s="29">
        <f t="shared" ref="C13:E13" si="18">ROUNDDOWN(C6/16*10,-1)</f>
        <v>235100</v>
      </c>
      <c r="D13" s="29">
        <f t="shared" si="18"/>
        <v>435930</v>
      </c>
      <c r="E13" s="50">
        <f t="shared" si="18"/>
        <v>563000</v>
      </c>
      <c r="F13" s="223">
        <f t="shared" si="10"/>
        <v>536620</v>
      </c>
      <c r="G13" s="30">
        <f t="shared" si="0"/>
        <v>211590</v>
      </c>
      <c r="H13" s="30">
        <f>D14</f>
        <v>392340</v>
      </c>
      <c r="I13" s="224">
        <f t="shared" si="0"/>
        <v>506700</v>
      </c>
      <c r="J13" s="53">
        <f t="shared" si="13"/>
        <v>748210</v>
      </c>
      <c r="K13" s="31">
        <f t="shared" si="1"/>
        <v>928960</v>
      </c>
      <c r="L13" s="31">
        <f t="shared" si="2"/>
        <v>1043320</v>
      </c>
      <c r="M13" s="280" t="s">
        <v>40</v>
      </c>
      <c r="N13" s="256"/>
      <c r="O13" s="164"/>
      <c r="P13" s="164"/>
      <c r="Q13" s="257"/>
      <c r="R13" s="136"/>
      <c r="S13" s="137"/>
      <c r="T13" s="138"/>
    </row>
    <row r="14" spans="1:23" ht="25.5" customHeight="1" thickBot="1" x14ac:dyDescent="0.2">
      <c r="A14" s="121" t="s">
        <v>41</v>
      </c>
      <c r="B14" s="94">
        <f>ROUNDDOWN(B6/16*9,-1)</f>
        <v>536620</v>
      </c>
      <c r="C14" s="95">
        <f t="shared" ref="C14:E14" si="19">ROUNDDOWN(C6/16*9,-1)</f>
        <v>211590</v>
      </c>
      <c r="D14" s="95">
        <f t="shared" si="19"/>
        <v>392340</v>
      </c>
      <c r="E14" s="96">
        <f t="shared" si="19"/>
        <v>506700</v>
      </c>
      <c r="F14" s="269">
        <f t="shared" si="10"/>
        <v>477000</v>
      </c>
      <c r="G14" s="122">
        <f t="shared" si="0"/>
        <v>188080</v>
      </c>
      <c r="H14" s="122">
        <f t="shared" si="0"/>
        <v>348750</v>
      </c>
      <c r="I14" s="270">
        <f t="shared" si="0"/>
        <v>450400</v>
      </c>
      <c r="J14" s="123">
        <f t="shared" si="13"/>
        <v>665080</v>
      </c>
      <c r="K14" s="124">
        <f t="shared" si="1"/>
        <v>825750</v>
      </c>
      <c r="L14" s="124">
        <f t="shared" si="2"/>
        <v>927400</v>
      </c>
      <c r="M14" s="281" t="s">
        <v>41</v>
      </c>
      <c r="N14" s="305"/>
      <c r="O14" s="165"/>
      <c r="P14" s="165"/>
      <c r="Q14" s="306"/>
      <c r="R14" s="166"/>
      <c r="S14" s="167"/>
      <c r="T14" s="168"/>
    </row>
    <row r="15" spans="1:23" ht="25.5" customHeight="1" x14ac:dyDescent="0.15">
      <c r="A15" s="120" t="s">
        <v>42</v>
      </c>
      <c r="B15" s="73">
        <f>ROUNDDOWN(B6/16*8,-1)</f>
        <v>477000</v>
      </c>
      <c r="C15" s="36">
        <f t="shared" ref="C15:E15" si="20">ROUNDDOWN(C6/16*8,-1)</f>
        <v>188080</v>
      </c>
      <c r="D15" s="36">
        <f t="shared" si="20"/>
        <v>348750</v>
      </c>
      <c r="E15" s="22">
        <f t="shared" si="20"/>
        <v>450400</v>
      </c>
      <c r="F15" s="271">
        <f t="shared" si="10"/>
        <v>417370</v>
      </c>
      <c r="G15" s="43">
        <f t="shared" si="0"/>
        <v>164570</v>
      </c>
      <c r="H15" s="43">
        <f t="shared" si="0"/>
        <v>305150</v>
      </c>
      <c r="I15" s="272">
        <f t="shared" si="0"/>
        <v>394100</v>
      </c>
      <c r="J15" s="23">
        <f t="shared" si="13"/>
        <v>581940</v>
      </c>
      <c r="K15" s="38">
        <f t="shared" si="1"/>
        <v>722520</v>
      </c>
      <c r="L15" s="38">
        <f t="shared" si="2"/>
        <v>811470</v>
      </c>
      <c r="M15" s="282" t="s">
        <v>42</v>
      </c>
      <c r="N15" s="307"/>
      <c r="O15" s="44"/>
      <c r="P15" s="44"/>
      <c r="Q15" s="308"/>
      <c r="R15" s="133"/>
      <c r="S15" s="134"/>
      <c r="T15" s="135"/>
    </row>
    <row r="16" spans="1:23" ht="25.5" customHeight="1" x14ac:dyDescent="0.15">
      <c r="A16" s="91" t="s">
        <v>43</v>
      </c>
      <c r="B16" s="60">
        <f>ROUNDDOWN(B6/16*7,-1)</f>
        <v>417370</v>
      </c>
      <c r="C16" s="29">
        <f t="shared" ref="C16:E16" si="21">ROUNDDOWN(C6/16*7,-1)</f>
        <v>164570</v>
      </c>
      <c r="D16" s="29">
        <f t="shared" si="21"/>
        <v>305150</v>
      </c>
      <c r="E16" s="50">
        <f t="shared" si="21"/>
        <v>394100</v>
      </c>
      <c r="F16" s="223">
        <f t="shared" si="10"/>
        <v>357750</v>
      </c>
      <c r="G16" s="30">
        <f t="shared" si="0"/>
        <v>141060</v>
      </c>
      <c r="H16" s="30">
        <f t="shared" si="0"/>
        <v>261560</v>
      </c>
      <c r="I16" s="224">
        <f t="shared" si="0"/>
        <v>337800</v>
      </c>
      <c r="J16" s="53">
        <f t="shared" si="13"/>
        <v>498810</v>
      </c>
      <c r="K16" s="31">
        <f t="shared" si="1"/>
        <v>619310</v>
      </c>
      <c r="L16" s="31">
        <f t="shared" si="2"/>
        <v>695550</v>
      </c>
      <c r="M16" s="283" t="s">
        <v>43</v>
      </c>
      <c r="N16" s="309"/>
      <c r="O16" s="33"/>
      <c r="P16" s="33"/>
      <c r="Q16" s="310"/>
      <c r="R16" s="136"/>
      <c r="S16" s="137"/>
      <c r="T16" s="138"/>
    </row>
    <row r="17" spans="1:20" ht="25.5" customHeight="1" x14ac:dyDescent="0.15">
      <c r="A17" s="91" t="s">
        <v>44</v>
      </c>
      <c r="B17" s="60">
        <f>ROUNDDOWN(B6/16*6,-1)</f>
        <v>357750</v>
      </c>
      <c r="C17" s="29">
        <f t="shared" ref="C17:E17" si="22">ROUNDDOWN(C6/16*6,-1)</f>
        <v>141060</v>
      </c>
      <c r="D17" s="29">
        <f t="shared" si="22"/>
        <v>261560</v>
      </c>
      <c r="E17" s="50">
        <f t="shared" si="22"/>
        <v>337800</v>
      </c>
      <c r="F17" s="223">
        <f t="shared" si="10"/>
        <v>298120</v>
      </c>
      <c r="G17" s="30">
        <f t="shared" si="0"/>
        <v>117550</v>
      </c>
      <c r="H17" s="30">
        <f t="shared" si="0"/>
        <v>217960</v>
      </c>
      <c r="I17" s="224">
        <f t="shared" si="0"/>
        <v>281500</v>
      </c>
      <c r="J17" s="53">
        <f t="shared" si="13"/>
        <v>415670</v>
      </c>
      <c r="K17" s="31">
        <f t="shared" si="1"/>
        <v>516080</v>
      </c>
      <c r="L17" s="31">
        <f t="shared" si="2"/>
        <v>579620</v>
      </c>
      <c r="M17" s="283" t="s">
        <v>44</v>
      </c>
      <c r="N17" s="309"/>
      <c r="O17" s="33"/>
      <c r="P17" s="33"/>
      <c r="Q17" s="310"/>
      <c r="R17" s="136"/>
      <c r="S17" s="137"/>
      <c r="T17" s="138"/>
    </row>
    <row r="18" spans="1:20" ht="25.5" customHeight="1" thickBot="1" x14ac:dyDescent="0.2">
      <c r="A18" s="125" t="s">
        <v>45</v>
      </c>
      <c r="B18" s="77">
        <f>ROUNDDOWN(B6/16*5,-1)</f>
        <v>298120</v>
      </c>
      <c r="C18" s="78">
        <f t="shared" ref="C18:E18" si="23">ROUNDDOWN(C6/16*5,-1)</f>
        <v>117550</v>
      </c>
      <c r="D18" s="78">
        <f t="shared" si="23"/>
        <v>217960</v>
      </c>
      <c r="E18" s="79">
        <f t="shared" si="23"/>
        <v>281500</v>
      </c>
      <c r="F18" s="225">
        <f t="shared" si="10"/>
        <v>238500</v>
      </c>
      <c r="G18" s="106">
        <f t="shared" si="0"/>
        <v>94040</v>
      </c>
      <c r="H18" s="106">
        <f t="shared" si="0"/>
        <v>174370</v>
      </c>
      <c r="I18" s="226">
        <f t="shared" si="0"/>
        <v>225200</v>
      </c>
      <c r="J18" s="80">
        <f t="shared" si="13"/>
        <v>332540</v>
      </c>
      <c r="K18" s="81">
        <f t="shared" si="1"/>
        <v>412870</v>
      </c>
      <c r="L18" s="81">
        <f t="shared" si="2"/>
        <v>463700</v>
      </c>
      <c r="M18" s="284" t="s">
        <v>45</v>
      </c>
      <c r="N18" s="311"/>
      <c r="O18" s="126"/>
      <c r="P18" s="126"/>
      <c r="Q18" s="312"/>
      <c r="R18" s="139"/>
      <c r="S18" s="140"/>
      <c r="T18" s="141"/>
    </row>
    <row r="19" spans="1:20" ht="25.5" customHeight="1" x14ac:dyDescent="0.15">
      <c r="A19" s="127" t="s">
        <v>46</v>
      </c>
      <c r="B19" s="99">
        <f>ROUNDDOWN(B6/16*4,-1)</f>
        <v>238500</v>
      </c>
      <c r="C19" s="100">
        <f t="shared" ref="C19:E19" si="24">ROUNDDOWN(C6/16*4,-1)</f>
        <v>94040</v>
      </c>
      <c r="D19" s="100">
        <f t="shared" si="24"/>
        <v>174370</v>
      </c>
      <c r="E19" s="101">
        <f t="shared" si="24"/>
        <v>225200</v>
      </c>
      <c r="F19" s="273"/>
      <c r="G19" s="128"/>
      <c r="H19" s="128"/>
      <c r="I19" s="274"/>
      <c r="J19" s="129"/>
      <c r="K19" s="130"/>
      <c r="L19" s="130"/>
      <c r="M19" s="285" t="s">
        <v>46</v>
      </c>
      <c r="N19" s="313"/>
      <c r="O19" s="131"/>
      <c r="P19" s="131"/>
      <c r="Q19" s="314"/>
      <c r="R19" s="292"/>
      <c r="S19" s="130"/>
      <c r="T19" s="132"/>
    </row>
    <row r="20" spans="1:20" ht="25.5" customHeight="1" x14ac:dyDescent="0.15">
      <c r="A20" s="92" t="s">
        <v>47</v>
      </c>
      <c r="B20" s="60">
        <f>B19</f>
        <v>238500</v>
      </c>
      <c r="C20" s="32">
        <f t="shared" ref="B20:E22" si="25">C19</f>
        <v>94040</v>
      </c>
      <c r="D20" s="32">
        <f t="shared" si="25"/>
        <v>174370</v>
      </c>
      <c r="E20" s="52">
        <f t="shared" si="25"/>
        <v>225200</v>
      </c>
      <c r="F20" s="237"/>
      <c r="G20" s="34"/>
      <c r="H20" s="34"/>
      <c r="I20" s="56"/>
      <c r="J20" s="54"/>
      <c r="K20" s="35"/>
      <c r="L20" s="35"/>
      <c r="M20" s="286" t="s">
        <v>47</v>
      </c>
      <c r="N20" s="309"/>
      <c r="O20" s="33"/>
      <c r="P20" s="33"/>
      <c r="Q20" s="310"/>
      <c r="R20" s="293"/>
      <c r="S20" s="35"/>
      <c r="T20" s="112"/>
    </row>
    <row r="21" spans="1:20" ht="25.5" customHeight="1" x14ac:dyDescent="0.15">
      <c r="A21" s="92" t="s">
        <v>48</v>
      </c>
      <c r="B21" s="62">
        <f t="shared" si="25"/>
        <v>238500</v>
      </c>
      <c r="C21" s="32">
        <f t="shared" si="25"/>
        <v>94040</v>
      </c>
      <c r="D21" s="32">
        <f t="shared" si="25"/>
        <v>174370</v>
      </c>
      <c r="E21" s="52">
        <f t="shared" si="25"/>
        <v>225200</v>
      </c>
      <c r="F21" s="237"/>
      <c r="G21" s="34"/>
      <c r="H21" s="34"/>
      <c r="I21" s="56"/>
      <c r="J21" s="54"/>
      <c r="K21" s="35"/>
      <c r="L21" s="35"/>
      <c r="M21" s="286" t="s">
        <v>48</v>
      </c>
      <c r="N21" s="309"/>
      <c r="O21" s="33"/>
      <c r="P21" s="33"/>
      <c r="Q21" s="310"/>
      <c r="R21" s="294"/>
      <c r="S21" s="34"/>
      <c r="T21" s="113"/>
    </row>
    <row r="22" spans="1:20" ht="25.5" customHeight="1" thickBot="1" x14ac:dyDescent="0.2">
      <c r="A22" s="93" t="s">
        <v>49</v>
      </c>
      <c r="B22" s="94">
        <f>B19</f>
        <v>238500</v>
      </c>
      <c r="C22" s="105">
        <f t="shared" si="25"/>
        <v>94040</v>
      </c>
      <c r="D22" s="105">
        <f t="shared" si="25"/>
        <v>174370</v>
      </c>
      <c r="E22" s="109">
        <f t="shared" si="25"/>
        <v>225200</v>
      </c>
      <c r="F22" s="238"/>
      <c r="G22" s="45"/>
      <c r="H22" s="45"/>
      <c r="I22" s="48"/>
      <c r="J22" s="114"/>
      <c r="K22" s="115"/>
      <c r="L22" s="115"/>
      <c r="M22" s="287" t="s">
        <v>49</v>
      </c>
      <c r="N22" s="238"/>
      <c r="O22" s="45"/>
      <c r="P22" s="45"/>
      <c r="Q22" s="48"/>
      <c r="R22" s="116"/>
      <c r="S22" s="117"/>
      <c r="T22" s="118"/>
    </row>
    <row r="23" spans="1:20" x14ac:dyDescent="0.15">
      <c r="P23" s="12"/>
    </row>
    <row r="24" spans="1:20" x14ac:dyDescent="0.15">
      <c r="P24" s="12"/>
    </row>
    <row r="30" spans="1:20" x14ac:dyDescent="0.15">
      <c r="R30" s="161"/>
      <c r="S30" s="161"/>
    </row>
  </sheetData>
  <mergeCells count="24">
    <mergeCell ref="U8:V8"/>
    <mergeCell ref="L5:L6"/>
    <mergeCell ref="R5:R6"/>
    <mergeCell ref="J5:J6"/>
    <mergeCell ref="K5:K6"/>
    <mergeCell ref="S5:S6"/>
    <mergeCell ref="T5:T6"/>
    <mergeCell ref="U7:V7"/>
    <mergeCell ref="A1:T1"/>
    <mergeCell ref="A2:T2"/>
    <mergeCell ref="A3:A6"/>
    <mergeCell ref="B3:E3"/>
    <mergeCell ref="F3:I3"/>
    <mergeCell ref="J3:L4"/>
    <mergeCell ref="M3:M6"/>
    <mergeCell ref="N3:Q3"/>
    <mergeCell ref="R3:T4"/>
    <mergeCell ref="C4:E4"/>
    <mergeCell ref="G4:I4"/>
    <mergeCell ref="O4:Q4"/>
    <mergeCell ref="F5:F6"/>
    <mergeCell ref="G5:G6"/>
    <mergeCell ref="H5:H6"/>
    <mergeCell ref="I5:I6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B4DA-087E-45CD-A06B-4F95B261874B}">
  <sheetPr>
    <pageSetUpPr fitToPage="1"/>
  </sheetPr>
  <dimension ref="A1:AD23"/>
  <sheetViews>
    <sheetView zoomScale="130" zoomScaleNormal="130" workbookViewId="0">
      <selection activeCell="M7" sqref="M7"/>
    </sheetView>
  </sheetViews>
  <sheetFormatPr defaultColWidth="8.88671875" defaultRowHeight="11.25" x14ac:dyDescent="0.15"/>
  <cols>
    <col min="1" max="1" width="10.44140625" style="1" customWidth="1"/>
    <col min="2" max="2" width="7.88671875" style="1" bestFit="1" customWidth="1"/>
    <col min="3" max="6" width="6.5546875" style="1" customWidth="1"/>
    <col min="7" max="7" width="8.77734375" style="1" bestFit="1" customWidth="1"/>
    <col min="8" max="8" width="7.33203125" style="1" bestFit="1" customWidth="1"/>
    <col min="9" max="9" width="6.5546875" style="1" customWidth="1"/>
    <col min="10" max="11" width="7.33203125" style="1" bestFit="1" customWidth="1"/>
    <col min="12" max="12" width="6.5546875" style="1" customWidth="1"/>
    <col min="13" max="14" width="7.88671875" style="1" customWidth="1"/>
    <col min="15" max="15" width="6.5546875" style="1" customWidth="1"/>
    <col min="16" max="17" width="7.88671875" style="1" customWidth="1"/>
    <col min="18" max="18" width="9.21875" style="1" customWidth="1"/>
    <col min="19" max="20" width="7.33203125" style="1" bestFit="1" customWidth="1"/>
    <col min="21" max="21" width="6.5546875" style="1" customWidth="1"/>
    <col min="22" max="23" width="7.33203125" style="1" bestFit="1" customWidth="1"/>
    <col min="24" max="29" width="6.5546875" style="1" customWidth="1"/>
    <col min="30" max="16384" width="8.88671875" style="1"/>
  </cols>
  <sheetData>
    <row r="1" spans="1:30" ht="33" customHeight="1" x14ac:dyDescent="0.15">
      <c r="A1" s="372" t="s">
        <v>33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</row>
    <row r="2" spans="1:30" ht="15" customHeight="1" thickBot="1" x14ac:dyDescent="0.2">
      <c r="A2" s="373" t="s">
        <v>5</v>
      </c>
      <c r="B2" s="374"/>
      <c r="C2" s="374"/>
      <c r="D2" s="374"/>
      <c r="E2" s="374"/>
      <c r="F2" s="374"/>
      <c r="G2" s="375"/>
      <c r="H2" s="375"/>
      <c r="I2" s="375"/>
      <c r="J2" s="375"/>
      <c r="K2" s="375"/>
      <c r="L2" s="374"/>
      <c r="M2" s="374"/>
      <c r="N2" s="374"/>
      <c r="O2" s="374"/>
      <c r="P2" s="374"/>
      <c r="Q2" s="374"/>
      <c r="R2" s="374"/>
      <c r="S2" s="375"/>
      <c r="T2" s="375"/>
      <c r="U2" s="375"/>
      <c r="V2" s="375"/>
      <c r="W2" s="375"/>
      <c r="X2" s="374"/>
      <c r="Y2" s="374"/>
      <c r="Z2" s="374"/>
      <c r="AA2" s="374"/>
      <c r="AB2" s="374"/>
      <c r="AC2" s="374"/>
      <c r="AD2" s="57"/>
    </row>
    <row r="3" spans="1:30" ht="20.100000000000001" customHeight="1" thickTop="1" x14ac:dyDescent="0.15">
      <c r="A3" s="376" t="s">
        <v>4</v>
      </c>
      <c r="B3" s="379" t="s">
        <v>32</v>
      </c>
      <c r="C3" s="379"/>
      <c r="D3" s="379"/>
      <c r="E3" s="379"/>
      <c r="F3" s="379"/>
      <c r="G3" s="328" t="s">
        <v>50</v>
      </c>
      <c r="H3" s="329"/>
      <c r="I3" s="329"/>
      <c r="J3" s="329"/>
      <c r="K3" s="330"/>
      <c r="L3" s="393" t="s">
        <v>51</v>
      </c>
      <c r="M3" s="393"/>
      <c r="N3" s="393"/>
      <c r="O3" s="393"/>
      <c r="P3" s="393"/>
      <c r="Q3" s="394"/>
      <c r="R3" s="380" t="s">
        <v>4</v>
      </c>
      <c r="S3" s="328" t="s">
        <v>52</v>
      </c>
      <c r="T3" s="329"/>
      <c r="U3" s="329"/>
      <c r="V3" s="329"/>
      <c r="W3" s="330"/>
      <c r="X3" s="393" t="s">
        <v>51</v>
      </c>
      <c r="Y3" s="393"/>
      <c r="Z3" s="393"/>
      <c r="AA3" s="393"/>
      <c r="AB3" s="393"/>
      <c r="AC3" s="409"/>
    </row>
    <row r="4" spans="1:30" ht="23.25" customHeight="1" x14ac:dyDescent="0.15">
      <c r="A4" s="377"/>
      <c r="B4" s="383" t="s">
        <v>0</v>
      </c>
      <c r="C4" s="384"/>
      <c r="D4" s="345" t="s">
        <v>6</v>
      </c>
      <c r="E4" s="345"/>
      <c r="F4" s="345"/>
      <c r="G4" s="387" t="s">
        <v>0</v>
      </c>
      <c r="H4" s="388"/>
      <c r="I4" s="389" t="s">
        <v>6</v>
      </c>
      <c r="J4" s="346"/>
      <c r="K4" s="347"/>
      <c r="L4" s="383" t="s">
        <v>24</v>
      </c>
      <c r="M4" s="383"/>
      <c r="N4" s="384"/>
      <c r="O4" s="383" t="s">
        <v>25</v>
      </c>
      <c r="P4" s="383"/>
      <c r="Q4" s="392"/>
      <c r="R4" s="381"/>
      <c r="S4" s="410" t="s">
        <v>16</v>
      </c>
      <c r="T4" s="411"/>
      <c r="U4" s="411" t="s">
        <v>17</v>
      </c>
      <c r="V4" s="411"/>
      <c r="W4" s="412"/>
      <c r="X4" s="413" t="s">
        <v>24</v>
      </c>
      <c r="Y4" s="414"/>
      <c r="Z4" s="414"/>
      <c r="AA4" s="414" t="s">
        <v>25</v>
      </c>
      <c r="AB4" s="414"/>
      <c r="AC4" s="415"/>
    </row>
    <row r="5" spans="1:30" ht="13.5" customHeight="1" x14ac:dyDescent="0.15">
      <c r="A5" s="377"/>
      <c r="B5" s="58" t="s">
        <v>7</v>
      </c>
      <c r="C5" s="7" t="s">
        <v>8</v>
      </c>
      <c r="D5" s="6" t="s">
        <v>1</v>
      </c>
      <c r="E5" s="3" t="s">
        <v>2</v>
      </c>
      <c r="F5" s="58" t="s">
        <v>3</v>
      </c>
      <c r="G5" s="395" t="s">
        <v>7</v>
      </c>
      <c r="H5" s="397" t="s">
        <v>8</v>
      </c>
      <c r="I5" s="177" t="s">
        <v>1</v>
      </c>
      <c r="J5" s="178" t="s">
        <v>2</v>
      </c>
      <c r="K5" s="219" t="s">
        <v>3</v>
      </c>
      <c r="L5" s="385" t="s">
        <v>1</v>
      </c>
      <c r="M5" s="399" t="s">
        <v>2</v>
      </c>
      <c r="N5" s="401" t="s">
        <v>3</v>
      </c>
      <c r="O5" s="385" t="s">
        <v>1</v>
      </c>
      <c r="P5" s="399" t="s">
        <v>2</v>
      </c>
      <c r="Q5" s="407" t="s">
        <v>3</v>
      </c>
      <c r="R5" s="381"/>
      <c r="S5" s="252" t="s">
        <v>18</v>
      </c>
      <c r="T5" s="180" t="s">
        <v>22</v>
      </c>
      <c r="U5" s="181" t="s">
        <v>19</v>
      </c>
      <c r="V5" s="181" t="s">
        <v>2</v>
      </c>
      <c r="W5" s="253" t="s">
        <v>21</v>
      </c>
      <c r="X5" s="405" t="s">
        <v>19</v>
      </c>
      <c r="Y5" s="390" t="s">
        <v>20</v>
      </c>
      <c r="Z5" s="390" t="s">
        <v>21</v>
      </c>
      <c r="AA5" s="390" t="s">
        <v>19</v>
      </c>
      <c r="AB5" s="390" t="s">
        <v>20</v>
      </c>
      <c r="AC5" s="403" t="s">
        <v>21</v>
      </c>
    </row>
    <row r="6" spans="1:30" ht="14.25" customHeight="1" thickBot="1" x14ac:dyDescent="0.2">
      <c r="A6" s="378"/>
      <c r="B6" s="14">
        <v>1113000</v>
      </c>
      <c r="C6" s="83">
        <v>642000</v>
      </c>
      <c r="D6" s="84"/>
      <c r="E6" s="13">
        <v>697500</v>
      </c>
      <c r="F6" s="14">
        <v>900810</v>
      </c>
      <c r="G6" s="396"/>
      <c r="H6" s="398"/>
      <c r="I6" s="85"/>
      <c r="J6" s="86">
        <v>697500</v>
      </c>
      <c r="K6" s="220">
        <v>900810</v>
      </c>
      <c r="L6" s="386"/>
      <c r="M6" s="400"/>
      <c r="N6" s="402"/>
      <c r="O6" s="386"/>
      <c r="P6" s="400"/>
      <c r="Q6" s="408"/>
      <c r="R6" s="382"/>
      <c r="S6" s="254">
        <f>ROUNDUP(B6/2,-1)</f>
        <v>556500</v>
      </c>
      <c r="T6" s="182">
        <f>ROUNDUP(C6/2,-1)</f>
        <v>321000</v>
      </c>
      <c r="U6" s="183"/>
      <c r="V6" s="183">
        <f>ROUNDUP(E6/2,-1)</f>
        <v>348750</v>
      </c>
      <c r="W6" s="255">
        <f>ROUNDUP(F6/2,-1)</f>
        <v>450410</v>
      </c>
      <c r="X6" s="406"/>
      <c r="Y6" s="391"/>
      <c r="Z6" s="391"/>
      <c r="AA6" s="391"/>
      <c r="AB6" s="391"/>
      <c r="AC6" s="404"/>
    </row>
    <row r="7" spans="1:30" ht="25.5" customHeight="1" x14ac:dyDescent="0.15">
      <c r="A7" s="98" t="s">
        <v>34</v>
      </c>
      <c r="B7" s="99">
        <f>B6/16*16</f>
        <v>1113000</v>
      </c>
      <c r="C7" s="100">
        <f t="shared" ref="C7:F7" si="0">C6/16*16</f>
        <v>642000</v>
      </c>
      <c r="D7" s="100">
        <f t="shared" si="0"/>
        <v>0</v>
      </c>
      <c r="E7" s="100">
        <f t="shared" si="0"/>
        <v>697500</v>
      </c>
      <c r="F7" s="101">
        <f t="shared" si="0"/>
        <v>900810</v>
      </c>
      <c r="G7" s="221">
        <f>B8</f>
        <v>1043430</v>
      </c>
      <c r="H7" s="102">
        <f t="shared" ref="G7:K18" si="1">C8</f>
        <v>601870</v>
      </c>
      <c r="I7" s="102">
        <f t="shared" si="1"/>
        <v>0</v>
      </c>
      <c r="J7" s="102">
        <f t="shared" si="1"/>
        <v>653900</v>
      </c>
      <c r="K7" s="222">
        <f t="shared" si="1"/>
        <v>844500</v>
      </c>
      <c r="L7" s="99">
        <v>0</v>
      </c>
      <c r="M7" s="100">
        <f>ROUNDDOWN(G7+J7,-1)</f>
        <v>1697330</v>
      </c>
      <c r="N7" s="100">
        <f>ROUNDDOWN(G7+K7,-1)</f>
        <v>1887930</v>
      </c>
      <c r="O7" s="100">
        <v>0</v>
      </c>
      <c r="P7" s="100">
        <f>ROUNDDOWN(H7+J7,-1)</f>
        <v>1255770</v>
      </c>
      <c r="Q7" s="103">
        <f>ROUNDDOWN(H7+K7,-1)</f>
        <v>1446370</v>
      </c>
      <c r="R7" s="239" t="s">
        <v>34</v>
      </c>
      <c r="S7" s="223">
        <f>ROUNDDOWN(S6/8*7,-1)</f>
        <v>486930</v>
      </c>
      <c r="T7" s="30">
        <f t="shared" ref="T7:W7" si="2">ROUNDDOWN(T6/8*7,-1)</f>
        <v>280870</v>
      </c>
      <c r="U7" s="30">
        <f t="shared" si="2"/>
        <v>0</v>
      </c>
      <c r="V7" s="30">
        <f t="shared" si="2"/>
        <v>305150</v>
      </c>
      <c r="W7" s="222">
        <f t="shared" si="2"/>
        <v>394100</v>
      </c>
      <c r="X7" s="99">
        <v>0</v>
      </c>
      <c r="Y7" s="100">
        <f>ROUNDDOWN(S7+V7,-1)</f>
        <v>792080</v>
      </c>
      <c r="Z7" s="100">
        <f>ROUNDDOWN(S7+W7,-1)</f>
        <v>881030</v>
      </c>
      <c r="AA7" s="100">
        <v>0</v>
      </c>
      <c r="AB7" s="100">
        <f>ROUNDDOWN(T7+V7,-1)</f>
        <v>586020</v>
      </c>
      <c r="AC7" s="104">
        <f>ROUNDDOWN(T7+W7,-1)</f>
        <v>674970</v>
      </c>
    </row>
    <row r="8" spans="1:30" ht="25.5" customHeight="1" x14ac:dyDescent="0.15">
      <c r="A8" s="87" t="s">
        <v>35</v>
      </c>
      <c r="B8" s="60">
        <f>ROUNDDOWN(B6/16*15,-1)</f>
        <v>1043430</v>
      </c>
      <c r="C8" s="29">
        <f t="shared" ref="C8:F8" si="3">ROUNDDOWN(C6/16*15,-1)</f>
        <v>601870</v>
      </c>
      <c r="D8" s="29">
        <f t="shared" si="3"/>
        <v>0</v>
      </c>
      <c r="E8" s="29">
        <f t="shared" si="3"/>
        <v>653900</v>
      </c>
      <c r="F8" s="50">
        <f t="shared" si="3"/>
        <v>844500</v>
      </c>
      <c r="G8" s="223">
        <f t="shared" si="1"/>
        <v>973870</v>
      </c>
      <c r="H8" s="30">
        <f t="shared" si="1"/>
        <v>561750</v>
      </c>
      <c r="I8" s="30">
        <f t="shared" si="1"/>
        <v>0</v>
      </c>
      <c r="J8" s="30">
        <f t="shared" si="1"/>
        <v>610310</v>
      </c>
      <c r="K8" s="224">
        <f t="shared" si="1"/>
        <v>788200</v>
      </c>
      <c r="L8" s="60">
        <v>0</v>
      </c>
      <c r="M8" s="29">
        <f>ROUNDDOWN(G8+J8,-1)</f>
        <v>1584180</v>
      </c>
      <c r="N8" s="29">
        <f>ROUNDDOWN(G8+K8,-1)</f>
        <v>1762070</v>
      </c>
      <c r="O8" s="29">
        <v>0</v>
      </c>
      <c r="P8" s="29">
        <f t="shared" ref="P8:P18" si="4">ROUNDDOWN(H8+J8,-1)</f>
        <v>1172060</v>
      </c>
      <c r="Q8" s="74">
        <f t="shared" ref="Q8:Q18" si="5">ROUNDDOWN(H8+K8,-1)</f>
        <v>1349950</v>
      </c>
      <c r="R8" s="240" t="s">
        <v>35</v>
      </c>
      <c r="S8" s="223">
        <f>ROUNDDOWN(S6/8*6,-1)</f>
        <v>417370</v>
      </c>
      <c r="T8" s="30">
        <f t="shared" ref="T8:W8" si="6">ROUNDDOWN(T6/8*6,-1)</f>
        <v>240750</v>
      </c>
      <c r="U8" s="30">
        <f t="shared" si="6"/>
        <v>0</v>
      </c>
      <c r="V8" s="30">
        <f t="shared" si="6"/>
        <v>261560</v>
      </c>
      <c r="W8" s="224">
        <f t="shared" si="6"/>
        <v>337800</v>
      </c>
      <c r="X8" s="60">
        <v>0</v>
      </c>
      <c r="Y8" s="29">
        <f>ROUNDDOWN(S8+V8,-1)</f>
        <v>678930</v>
      </c>
      <c r="Z8" s="29">
        <f>ROUNDDOWN(S8+W8,-1)</f>
        <v>755170</v>
      </c>
      <c r="AA8" s="29">
        <v>0</v>
      </c>
      <c r="AB8" s="29">
        <f>ROUNDDOWN(T8+V8,-1)</f>
        <v>502310</v>
      </c>
      <c r="AC8" s="88">
        <f>ROUNDDOWN(T8+W8,-1)</f>
        <v>578550</v>
      </c>
    </row>
    <row r="9" spans="1:30" ht="25.5" customHeight="1" x14ac:dyDescent="0.15">
      <c r="A9" s="89" t="s">
        <v>36</v>
      </c>
      <c r="B9" s="60">
        <f>ROUNDDOWN(B6/16*14,-1)</f>
        <v>973870</v>
      </c>
      <c r="C9" s="29">
        <f t="shared" ref="C9:F9" si="7">ROUNDDOWN(C6/16*14,-1)</f>
        <v>561750</v>
      </c>
      <c r="D9" s="29">
        <f t="shared" si="7"/>
        <v>0</v>
      </c>
      <c r="E9" s="29">
        <f t="shared" si="7"/>
        <v>610310</v>
      </c>
      <c r="F9" s="50">
        <f t="shared" si="7"/>
        <v>788200</v>
      </c>
      <c r="G9" s="223">
        <f t="shared" si="1"/>
        <v>904310</v>
      </c>
      <c r="H9" s="30">
        <f t="shared" si="1"/>
        <v>521620</v>
      </c>
      <c r="I9" s="30">
        <f>D10</f>
        <v>0</v>
      </c>
      <c r="J9" s="30">
        <f>E10</f>
        <v>566710</v>
      </c>
      <c r="K9" s="224">
        <f>F10</f>
        <v>731900</v>
      </c>
      <c r="L9" s="60">
        <v>0</v>
      </c>
      <c r="M9" s="29">
        <f>ROUNDDOWN(G9+J9,-1)</f>
        <v>1471020</v>
      </c>
      <c r="N9" s="29">
        <f>ROUNDDOWN(G9+K9,-1)</f>
        <v>1636210</v>
      </c>
      <c r="O9" s="29">
        <v>0</v>
      </c>
      <c r="P9" s="29">
        <f t="shared" si="4"/>
        <v>1088330</v>
      </c>
      <c r="Q9" s="74">
        <f t="shared" si="5"/>
        <v>1253520</v>
      </c>
      <c r="R9" s="240" t="s">
        <v>36</v>
      </c>
      <c r="S9" s="223">
        <f>ROUNDDOWN(S6/8*5,-1)</f>
        <v>347810</v>
      </c>
      <c r="T9" s="30">
        <f t="shared" ref="T9:W9" si="8">ROUNDDOWN(T6/8*5,-1)</f>
        <v>200620</v>
      </c>
      <c r="U9" s="30">
        <f t="shared" si="8"/>
        <v>0</v>
      </c>
      <c r="V9" s="30">
        <f t="shared" si="8"/>
        <v>217960</v>
      </c>
      <c r="W9" s="224">
        <f t="shared" si="8"/>
        <v>281500</v>
      </c>
      <c r="X9" s="60">
        <v>0</v>
      </c>
      <c r="Y9" s="29">
        <f t="shared" ref="Y9:Y12" si="9">ROUNDDOWN(S9+V9,-1)</f>
        <v>565770</v>
      </c>
      <c r="Z9" s="29">
        <f t="shared" ref="Z9:Z12" si="10">ROUNDDOWN(S9+W9,-1)</f>
        <v>629310</v>
      </c>
      <c r="AA9" s="29">
        <v>0</v>
      </c>
      <c r="AB9" s="29">
        <f t="shared" ref="AB9:AB12" si="11">ROUNDDOWN(T9+V9,-1)</f>
        <v>418580</v>
      </c>
      <c r="AC9" s="88">
        <f t="shared" ref="AC9:AC12" si="12">ROUNDDOWN(T9+W9,-1)</f>
        <v>482120</v>
      </c>
    </row>
    <row r="10" spans="1:30" ht="25.5" customHeight="1" thickBot="1" x14ac:dyDescent="0.2">
      <c r="A10" s="119" t="s">
        <v>37</v>
      </c>
      <c r="B10" s="77">
        <f>ROUNDDOWN(B6/16*13,-1)</f>
        <v>904310</v>
      </c>
      <c r="C10" s="78">
        <f t="shared" ref="C10:F10" si="13">ROUNDDOWN(C6/16*13,-1)</f>
        <v>521620</v>
      </c>
      <c r="D10" s="78">
        <f t="shared" si="13"/>
        <v>0</v>
      </c>
      <c r="E10" s="78">
        <f t="shared" si="13"/>
        <v>566710</v>
      </c>
      <c r="F10" s="79">
        <f t="shared" si="13"/>
        <v>731900</v>
      </c>
      <c r="G10" s="225">
        <f t="shared" si="1"/>
        <v>834750</v>
      </c>
      <c r="H10" s="106">
        <f t="shared" si="1"/>
        <v>481500</v>
      </c>
      <c r="I10" s="106">
        <f t="shared" si="1"/>
        <v>0</v>
      </c>
      <c r="J10" s="106">
        <f t="shared" si="1"/>
        <v>523120</v>
      </c>
      <c r="K10" s="226">
        <f t="shared" si="1"/>
        <v>675600</v>
      </c>
      <c r="L10" s="77">
        <v>0</v>
      </c>
      <c r="M10" s="78">
        <f t="shared" ref="M10:M17" si="14">ROUNDDOWN(G10+J10,-1)</f>
        <v>1357870</v>
      </c>
      <c r="N10" s="78">
        <f t="shared" ref="N10:N18" si="15">ROUNDDOWN(G10+K10,-1)</f>
        <v>1510350</v>
      </c>
      <c r="O10" s="78">
        <v>0</v>
      </c>
      <c r="P10" s="78">
        <f t="shared" si="4"/>
        <v>1004620</v>
      </c>
      <c r="Q10" s="107">
        <f t="shared" si="5"/>
        <v>1157100</v>
      </c>
      <c r="R10" s="241" t="s">
        <v>37</v>
      </c>
      <c r="S10" s="225">
        <f>ROUNDDOWN(S6/8*4,-1)</f>
        <v>278250</v>
      </c>
      <c r="T10" s="106">
        <f t="shared" ref="T10:W10" si="16">ROUNDDOWN(T6/8*4,-1)</f>
        <v>160500</v>
      </c>
      <c r="U10" s="106">
        <f t="shared" si="16"/>
        <v>0</v>
      </c>
      <c r="V10" s="106">
        <f t="shared" si="16"/>
        <v>174370</v>
      </c>
      <c r="W10" s="226">
        <f t="shared" si="16"/>
        <v>225200</v>
      </c>
      <c r="X10" s="77">
        <v>0</v>
      </c>
      <c r="Y10" s="78">
        <f t="shared" si="9"/>
        <v>452620</v>
      </c>
      <c r="Z10" s="78">
        <f t="shared" si="10"/>
        <v>503450</v>
      </c>
      <c r="AA10" s="78">
        <v>0</v>
      </c>
      <c r="AB10" s="78">
        <f t="shared" si="11"/>
        <v>334870</v>
      </c>
      <c r="AC10" s="108">
        <f t="shared" si="12"/>
        <v>385700</v>
      </c>
    </row>
    <row r="11" spans="1:30" ht="25.5" customHeight="1" x14ac:dyDescent="0.15">
      <c r="A11" s="65" t="s">
        <v>38</v>
      </c>
      <c r="B11" s="59">
        <f>ROUNDDOWN(B6/16*12,-1)</f>
        <v>834750</v>
      </c>
      <c r="C11" s="39">
        <f t="shared" ref="C11:F11" si="17">ROUNDDOWN(C6/16*12,-1)</f>
        <v>481500</v>
      </c>
      <c r="D11" s="39">
        <f t="shared" si="17"/>
        <v>0</v>
      </c>
      <c r="E11" s="39">
        <f t="shared" si="17"/>
        <v>523120</v>
      </c>
      <c r="F11" s="49">
        <f t="shared" si="17"/>
        <v>675600</v>
      </c>
      <c r="G11" s="227">
        <f t="shared" si="1"/>
        <v>765180</v>
      </c>
      <c r="H11" s="40">
        <f t="shared" si="1"/>
        <v>441370</v>
      </c>
      <c r="I11" s="40">
        <f t="shared" si="1"/>
        <v>0</v>
      </c>
      <c r="J11" s="40">
        <f t="shared" si="1"/>
        <v>479530</v>
      </c>
      <c r="K11" s="228">
        <f t="shared" si="1"/>
        <v>619300</v>
      </c>
      <c r="L11" s="59">
        <v>0</v>
      </c>
      <c r="M11" s="39">
        <f t="shared" si="14"/>
        <v>1244710</v>
      </c>
      <c r="N11" s="39">
        <f t="shared" si="15"/>
        <v>1384480</v>
      </c>
      <c r="O11" s="39">
        <v>0</v>
      </c>
      <c r="P11" s="39">
        <f t="shared" si="4"/>
        <v>920900</v>
      </c>
      <c r="Q11" s="154">
        <f t="shared" si="5"/>
        <v>1060670</v>
      </c>
      <c r="R11" s="242" t="s">
        <v>38</v>
      </c>
      <c r="S11" s="227">
        <f>ROUNDDOWN(S6/8*3,-1)</f>
        <v>208680</v>
      </c>
      <c r="T11" s="40">
        <f t="shared" ref="T11:W11" si="18">ROUNDDOWN(T6/8*3,-1)</f>
        <v>120370</v>
      </c>
      <c r="U11" s="40">
        <f t="shared" si="18"/>
        <v>0</v>
      </c>
      <c r="V11" s="40">
        <f t="shared" si="18"/>
        <v>130780</v>
      </c>
      <c r="W11" s="228">
        <f t="shared" si="18"/>
        <v>168900</v>
      </c>
      <c r="X11" s="59">
        <v>0</v>
      </c>
      <c r="Y11" s="39">
        <f t="shared" si="9"/>
        <v>339460</v>
      </c>
      <c r="Z11" s="39">
        <f t="shared" si="10"/>
        <v>377580</v>
      </c>
      <c r="AA11" s="39">
        <v>0</v>
      </c>
      <c r="AB11" s="39">
        <f t="shared" si="11"/>
        <v>251150</v>
      </c>
      <c r="AC11" s="154">
        <f t="shared" si="12"/>
        <v>289270</v>
      </c>
    </row>
    <row r="12" spans="1:30" ht="25.5" customHeight="1" x14ac:dyDescent="0.15">
      <c r="A12" s="66" t="s">
        <v>39</v>
      </c>
      <c r="B12" s="60">
        <f>ROUNDDOWN(B6/16*11,-1)</f>
        <v>765180</v>
      </c>
      <c r="C12" s="29">
        <f t="shared" ref="C12:F12" si="19">ROUNDDOWN(C6/16*11,-1)</f>
        <v>441370</v>
      </c>
      <c r="D12" s="29">
        <f t="shared" si="19"/>
        <v>0</v>
      </c>
      <c r="E12" s="29">
        <f t="shared" si="19"/>
        <v>479530</v>
      </c>
      <c r="F12" s="50">
        <f t="shared" si="19"/>
        <v>619300</v>
      </c>
      <c r="G12" s="223">
        <f t="shared" si="1"/>
        <v>695620</v>
      </c>
      <c r="H12" s="30">
        <f t="shared" si="1"/>
        <v>401250</v>
      </c>
      <c r="I12" s="30">
        <f t="shared" si="1"/>
        <v>0</v>
      </c>
      <c r="J12" s="30">
        <f t="shared" si="1"/>
        <v>435930</v>
      </c>
      <c r="K12" s="224">
        <f t="shared" si="1"/>
        <v>563000</v>
      </c>
      <c r="L12" s="60">
        <v>0</v>
      </c>
      <c r="M12" s="29">
        <f t="shared" si="14"/>
        <v>1131550</v>
      </c>
      <c r="N12" s="29">
        <f t="shared" si="15"/>
        <v>1258620</v>
      </c>
      <c r="O12" s="29">
        <v>0</v>
      </c>
      <c r="P12" s="29">
        <f t="shared" si="4"/>
        <v>837180</v>
      </c>
      <c r="Q12" s="74">
        <f t="shared" si="5"/>
        <v>964250</v>
      </c>
      <c r="R12" s="243" t="s">
        <v>39</v>
      </c>
      <c r="S12" s="223">
        <f>ROUNDDOWN(S6/8*2,-1)</f>
        <v>139120</v>
      </c>
      <c r="T12" s="30">
        <f t="shared" ref="T12:W12" si="20">ROUNDDOWN(T6/8*2,-1)</f>
        <v>80250</v>
      </c>
      <c r="U12" s="30">
        <f t="shared" si="20"/>
        <v>0</v>
      </c>
      <c r="V12" s="30">
        <f t="shared" si="20"/>
        <v>87180</v>
      </c>
      <c r="W12" s="224">
        <f t="shared" si="20"/>
        <v>112600</v>
      </c>
      <c r="X12" s="60">
        <v>0</v>
      </c>
      <c r="Y12" s="29">
        <f t="shared" si="9"/>
        <v>226300</v>
      </c>
      <c r="Z12" s="29">
        <f t="shared" si="10"/>
        <v>251720</v>
      </c>
      <c r="AA12" s="29">
        <v>0</v>
      </c>
      <c r="AB12" s="29">
        <f t="shared" si="11"/>
        <v>167430</v>
      </c>
      <c r="AC12" s="74">
        <f t="shared" si="12"/>
        <v>192850</v>
      </c>
    </row>
    <row r="13" spans="1:30" ht="25.5" customHeight="1" x14ac:dyDescent="0.15">
      <c r="A13" s="66" t="s">
        <v>40</v>
      </c>
      <c r="B13" s="60">
        <f>ROUNDDOWN(B6/16*10,-1)</f>
        <v>695620</v>
      </c>
      <c r="C13" s="29">
        <f t="shared" ref="C13:F13" si="21">ROUNDDOWN(C6/16*10,-1)</f>
        <v>401250</v>
      </c>
      <c r="D13" s="29">
        <f t="shared" si="21"/>
        <v>0</v>
      </c>
      <c r="E13" s="29">
        <f t="shared" si="21"/>
        <v>435930</v>
      </c>
      <c r="F13" s="50">
        <f t="shared" si="21"/>
        <v>563000</v>
      </c>
      <c r="G13" s="223">
        <f t="shared" si="1"/>
        <v>626060</v>
      </c>
      <c r="H13" s="30">
        <f t="shared" si="1"/>
        <v>361120</v>
      </c>
      <c r="I13" s="30">
        <f t="shared" si="1"/>
        <v>0</v>
      </c>
      <c r="J13" s="30">
        <f t="shared" si="1"/>
        <v>392340</v>
      </c>
      <c r="K13" s="224">
        <f t="shared" si="1"/>
        <v>506700</v>
      </c>
      <c r="L13" s="60">
        <v>0</v>
      </c>
      <c r="M13" s="29">
        <f t="shared" si="14"/>
        <v>1018400</v>
      </c>
      <c r="N13" s="29">
        <f t="shared" si="15"/>
        <v>1132760</v>
      </c>
      <c r="O13" s="29">
        <v>0</v>
      </c>
      <c r="P13" s="29">
        <f t="shared" si="4"/>
        <v>753460</v>
      </c>
      <c r="Q13" s="74">
        <f t="shared" si="5"/>
        <v>867820</v>
      </c>
      <c r="R13" s="244" t="s">
        <v>40</v>
      </c>
      <c r="S13" s="256"/>
      <c r="T13" s="164"/>
      <c r="U13" s="164"/>
      <c r="V13" s="164"/>
      <c r="W13" s="257"/>
      <c r="X13" s="169"/>
      <c r="Y13" s="170"/>
      <c r="Z13" s="170"/>
      <c r="AA13" s="170"/>
      <c r="AB13" s="170"/>
      <c r="AC13" s="171"/>
    </row>
    <row r="14" spans="1:30" ht="25.5" customHeight="1" thickBot="1" x14ac:dyDescent="0.2">
      <c r="A14" s="67" t="s">
        <v>41</v>
      </c>
      <c r="B14" s="61">
        <f>ROUNDDOWN(B6/16*9,-1)</f>
        <v>626060</v>
      </c>
      <c r="C14" s="41">
        <f t="shared" ref="C14:F14" si="22">ROUNDDOWN(C6/16*9,-1)</f>
        <v>361120</v>
      </c>
      <c r="D14" s="41">
        <f t="shared" si="22"/>
        <v>0</v>
      </c>
      <c r="E14" s="41">
        <f t="shared" si="22"/>
        <v>392340</v>
      </c>
      <c r="F14" s="51">
        <f t="shared" si="22"/>
        <v>506700</v>
      </c>
      <c r="G14" s="229">
        <f t="shared" si="1"/>
        <v>556500</v>
      </c>
      <c r="H14" s="42">
        <f t="shared" si="1"/>
        <v>321000</v>
      </c>
      <c r="I14" s="42">
        <f t="shared" si="1"/>
        <v>0</v>
      </c>
      <c r="J14" s="42">
        <f t="shared" si="1"/>
        <v>348750</v>
      </c>
      <c r="K14" s="230">
        <f t="shared" si="1"/>
        <v>450400</v>
      </c>
      <c r="L14" s="61">
        <v>0</v>
      </c>
      <c r="M14" s="41">
        <f t="shared" si="14"/>
        <v>905250</v>
      </c>
      <c r="N14" s="41">
        <f t="shared" si="15"/>
        <v>1006900</v>
      </c>
      <c r="O14" s="41">
        <v>0</v>
      </c>
      <c r="P14" s="41">
        <f t="shared" si="4"/>
        <v>669750</v>
      </c>
      <c r="Q14" s="155">
        <f t="shared" si="5"/>
        <v>771400</v>
      </c>
      <c r="R14" s="245" t="s">
        <v>41</v>
      </c>
      <c r="S14" s="258"/>
      <c r="T14" s="172"/>
      <c r="U14" s="172"/>
      <c r="V14" s="172"/>
      <c r="W14" s="259"/>
      <c r="X14" s="173"/>
      <c r="Y14" s="174"/>
      <c r="Z14" s="174"/>
      <c r="AA14" s="174"/>
      <c r="AB14" s="174"/>
      <c r="AC14" s="175"/>
    </row>
    <row r="15" spans="1:30" ht="25.5" customHeight="1" x14ac:dyDescent="0.15">
      <c r="A15" s="120" t="s">
        <v>42</v>
      </c>
      <c r="B15" s="73">
        <f>ROUNDDOWN(B6/16*8,-1)</f>
        <v>556500</v>
      </c>
      <c r="C15" s="36">
        <f t="shared" ref="C15:F15" si="23">ROUNDDOWN(C6/16*8,-1)</f>
        <v>321000</v>
      </c>
      <c r="D15" s="36">
        <f t="shared" si="23"/>
        <v>0</v>
      </c>
      <c r="E15" s="36">
        <f t="shared" si="23"/>
        <v>348750</v>
      </c>
      <c r="F15" s="22">
        <f t="shared" si="23"/>
        <v>450400</v>
      </c>
      <c r="G15" s="231">
        <f t="shared" si="1"/>
        <v>486930</v>
      </c>
      <c r="H15" s="37">
        <f t="shared" si="1"/>
        <v>280870</v>
      </c>
      <c r="I15" s="37">
        <f t="shared" si="1"/>
        <v>0</v>
      </c>
      <c r="J15" s="37">
        <f t="shared" si="1"/>
        <v>305150</v>
      </c>
      <c r="K15" s="232">
        <f t="shared" si="1"/>
        <v>394100</v>
      </c>
      <c r="L15" s="73">
        <v>0</v>
      </c>
      <c r="M15" s="36">
        <f t="shared" si="14"/>
        <v>792080</v>
      </c>
      <c r="N15" s="36">
        <f>ROUNDDOWN(G15+K15,-1)</f>
        <v>881030</v>
      </c>
      <c r="O15" s="36">
        <v>0</v>
      </c>
      <c r="P15" s="36">
        <f t="shared" si="4"/>
        <v>586020</v>
      </c>
      <c r="Q15" s="82">
        <f t="shared" si="5"/>
        <v>674970</v>
      </c>
      <c r="R15" s="246" t="s">
        <v>42</v>
      </c>
      <c r="S15" s="260"/>
      <c r="T15" s="150"/>
      <c r="U15" s="150"/>
      <c r="V15" s="150"/>
      <c r="W15" s="261"/>
      <c r="X15" s="151"/>
      <c r="Y15" s="152"/>
      <c r="Z15" s="152"/>
      <c r="AA15" s="152"/>
      <c r="AB15" s="152"/>
      <c r="AC15" s="153"/>
    </row>
    <row r="16" spans="1:30" ht="25.5" customHeight="1" x14ac:dyDescent="0.15">
      <c r="A16" s="91" t="s">
        <v>43</v>
      </c>
      <c r="B16" s="60">
        <f>ROUNDDOWN(B6/16*7,-1)</f>
        <v>486930</v>
      </c>
      <c r="C16" s="29">
        <f t="shared" ref="C16:F16" si="24">ROUNDDOWN(C6/16*7,-1)</f>
        <v>280870</v>
      </c>
      <c r="D16" s="29">
        <f t="shared" si="24"/>
        <v>0</v>
      </c>
      <c r="E16" s="29">
        <f t="shared" si="24"/>
        <v>305150</v>
      </c>
      <c r="F16" s="50">
        <f t="shared" si="24"/>
        <v>394100</v>
      </c>
      <c r="G16" s="223">
        <f t="shared" si="1"/>
        <v>417370</v>
      </c>
      <c r="H16" s="30">
        <f t="shared" si="1"/>
        <v>240750</v>
      </c>
      <c r="I16" s="30">
        <f t="shared" si="1"/>
        <v>0</v>
      </c>
      <c r="J16" s="30">
        <f t="shared" si="1"/>
        <v>261560</v>
      </c>
      <c r="K16" s="224">
        <f t="shared" si="1"/>
        <v>337800</v>
      </c>
      <c r="L16" s="60">
        <v>0</v>
      </c>
      <c r="M16" s="29">
        <f t="shared" si="14"/>
        <v>678930</v>
      </c>
      <c r="N16" s="29">
        <f t="shared" si="15"/>
        <v>755170</v>
      </c>
      <c r="O16" s="29">
        <v>0</v>
      </c>
      <c r="P16" s="29">
        <f t="shared" si="4"/>
        <v>502310</v>
      </c>
      <c r="Q16" s="74">
        <f t="shared" si="5"/>
        <v>578550</v>
      </c>
      <c r="R16" s="247" t="s">
        <v>43</v>
      </c>
      <c r="S16" s="262"/>
      <c r="T16" s="142"/>
      <c r="U16" s="142"/>
      <c r="V16" s="142"/>
      <c r="W16" s="263"/>
      <c r="X16" s="143"/>
      <c r="Y16" s="144"/>
      <c r="Z16" s="144"/>
      <c r="AA16" s="144"/>
      <c r="AB16" s="144"/>
      <c r="AC16" s="145"/>
    </row>
    <row r="17" spans="1:29" ht="25.5" customHeight="1" x14ac:dyDescent="0.15">
      <c r="A17" s="91" t="s">
        <v>44</v>
      </c>
      <c r="B17" s="60">
        <f>ROUNDDOWN(B6/16*6,-1)</f>
        <v>417370</v>
      </c>
      <c r="C17" s="29">
        <f t="shared" ref="C17:F17" si="25">ROUNDDOWN(C6/16*6,-1)</f>
        <v>240750</v>
      </c>
      <c r="D17" s="29">
        <f t="shared" si="25"/>
        <v>0</v>
      </c>
      <c r="E17" s="29">
        <f t="shared" si="25"/>
        <v>261560</v>
      </c>
      <c r="F17" s="50">
        <f t="shared" si="25"/>
        <v>337800</v>
      </c>
      <c r="G17" s="223">
        <f t="shared" si="1"/>
        <v>347810</v>
      </c>
      <c r="H17" s="30">
        <f t="shared" si="1"/>
        <v>200620</v>
      </c>
      <c r="I17" s="30">
        <f t="shared" si="1"/>
        <v>0</v>
      </c>
      <c r="J17" s="30">
        <f t="shared" si="1"/>
        <v>217960</v>
      </c>
      <c r="K17" s="224">
        <f t="shared" si="1"/>
        <v>281500</v>
      </c>
      <c r="L17" s="60">
        <v>0</v>
      </c>
      <c r="M17" s="29">
        <f t="shared" si="14"/>
        <v>565770</v>
      </c>
      <c r="N17" s="29">
        <f t="shared" si="15"/>
        <v>629310</v>
      </c>
      <c r="O17" s="29">
        <v>0</v>
      </c>
      <c r="P17" s="29">
        <f t="shared" si="4"/>
        <v>418580</v>
      </c>
      <c r="Q17" s="74">
        <f t="shared" si="5"/>
        <v>482120</v>
      </c>
      <c r="R17" s="247" t="s">
        <v>44</v>
      </c>
      <c r="S17" s="262"/>
      <c r="T17" s="142"/>
      <c r="U17" s="142"/>
      <c r="V17" s="142"/>
      <c r="W17" s="263"/>
      <c r="X17" s="143"/>
      <c r="Y17" s="144"/>
      <c r="Z17" s="144"/>
      <c r="AA17" s="144"/>
      <c r="AB17" s="144"/>
      <c r="AC17" s="145"/>
    </row>
    <row r="18" spans="1:29" ht="25.5" customHeight="1" thickBot="1" x14ac:dyDescent="0.2">
      <c r="A18" s="125" t="s">
        <v>45</v>
      </c>
      <c r="B18" s="77">
        <f>ROUNDDOWN(B6/16*5,-1)</f>
        <v>347810</v>
      </c>
      <c r="C18" s="78">
        <f t="shared" ref="C18:F18" si="26">ROUNDDOWN(C6/16*5,-1)</f>
        <v>200620</v>
      </c>
      <c r="D18" s="78">
        <f t="shared" si="26"/>
        <v>0</v>
      </c>
      <c r="E18" s="78">
        <f t="shared" si="26"/>
        <v>217960</v>
      </c>
      <c r="F18" s="79">
        <f t="shared" si="26"/>
        <v>281500</v>
      </c>
      <c r="G18" s="225">
        <f t="shared" si="1"/>
        <v>278250</v>
      </c>
      <c r="H18" s="106">
        <f t="shared" si="1"/>
        <v>160500</v>
      </c>
      <c r="I18" s="106">
        <f t="shared" si="1"/>
        <v>0</v>
      </c>
      <c r="J18" s="106">
        <f t="shared" si="1"/>
        <v>174370</v>
      </c>
      <c r="K18" s="226">
        <f t="shared" si="1"/>
        <v>225200</v>
      </c>
      <c r="L18" s="77">
        <v>0</v>
      </c>
      <c r="M18" s="78">
        <f>ROUNDDOWN(G18+J18,-1)</f>
        <v>452620</v>
      </c>
      <c r="N18" s="78">
        <f t="shared" si="15"/>
        <v>503450</v>
      </c>
      <c r="O18" s="78">
        <v>0</v>
      </c>
      <c r="P18" s="78">
        <f t="shared" si="4"/>
        <v>334870</v>
      </c>
      <c r="Q18" s="107">
        <f t="shared" si="5"/>
        <v>385700</v>
      </c>
      <c r="R18" s="248" t="s">
        <v>45</v>
      </c>
      <c r="S18" s="264"/>
      <c r="T18" s="156"/>
      <c r="U18" s="156"/>
      <c r="V18" s="156"/>
      <c r="W18" s="265"/>
      <c r="X18" s="157"/>
      <c r="Y18" s="158"/>
      <c r="Z18" s="158"/>
      <c r="AA18" s="158"/>
      <c r="AB18" s="158"/>
      <c r="AC18" s="159"/>
    </row>
    <row r="19" spans="1:29" ht="25.5" customHeight="1" x14ac:dyDescent="0.15">
      <c r="A19" s="68" t="s">
        <v>46</v>
      </c>
      <c r="B19" s="59">
        <f>ROUNDDOWN(B6/16*4,-1)</f>
        <v>278250</v>
      </c>
      <c r="C19" s="39">
        <f t="shared" ref="C19:F19" si="27">ROUNDDOWN(C6/16*4,-1)</f>
        <v>160500</v>
      </c>
      <c r="D19" s="39">
        <f t="shared" si="27"/>
        <v>0</v>
      </c>
      <c r="E19" s="39">
        <f t="shared" si="27"/>
        <v>174370</v>
      </c>
      <c r="F19" s="49">
        <f t="shared" si="27"/>
        <v>225200</v>
      </c>
      <c r="G19" s="233"/>
      <c r="H19" s="47"/>
      <c r="I19" s="47"/>
      <c r="J19" s="47"/>
      <c r="K19" s="234"/>
      <c r="L19" s="160"/>
      <c r="M19" s="46"/>
      <c r="N19" s="46"/>
      <c r="O19" s="46"/>
      <c r="P19" s="46"/>
      <c r="Q19" s="55"/>
      <c r="R19" s="249" t="s">
        <v>46</v>
      </c>
      <c r="S19" s="266"/>
      <c r="T19" s="46"/>
      <c r="U19" s="46"/>
      <c r="V19" s="46"/>
      <c r="W19" s="55"/>
      <c r="X19" s="160"/>
      <c r="Y19" s="46"/>
      <c r="Z19" s="46"/>
      <c r="AA19" s="46"/>
      <c r="AB19" s="46"/>
      <c r="AC19" s="55"/>
    </row>
    <row r="20" spans="1:29" ht="25.5" customHeight="1" x14ac:dyDescent="0.15">
      <c r="A20" s="69" t="s">
        <v>47</v>
      </c>
      <c r="B20" s="71">
        <f>B19</f>
        <v>278250</v>
      </c>
      <c r="C20" s="72">
        <f t="shared" ref="C20:F20" si="28">C19</f>
        <v>160500</v>
      </c>
      <c r="D20" s="29">
        <f t="shared" si="28"/>
        <v>0</v>
      </c>
      <c r="E20" s="29">
        <f t="shared" si="28"/>
        <v>174370</v>
      </c>
      <c r="F20" s="50">
        <f t="shared" si="28"/>
        <v>225200</v>
      </c>
      <c r="G20" s="235"/>
      <c r="H20" s="35"/>
      <c r="I20" s="35"/>
      <c r="J20" s="35"/>
      <c r="K20" s="236"/>
      <c r="L20" s="75"/>
      <c r="M20" s="34"/>
      <c r="N20" s="34"/>
      <c r="O20" s="34"/>
      <c r="P20" s="34"/>
      <c r="Q20" s="56"/>
      <c r="R20" s="250" t="s">
        <v>47</v>
      </c>
      <c r="S20" s="237"/>
      <c r="T20" s="34"/>
      <c r="U20" s="34"/>
      <c r="V20" s="34"/>
      <c r="W20" s="56"/>
      <c r="X20" s="75"/>
      <c r="Y20" s="34"/>
      <c r="Z20" s="34"/>
      <c r="AA20" s="34"/>
      <c r="AB20" s="34"/>
      <c r="AC20" s="56"/>
    </row>
    <row r="21" spans="1:29" ht="25.5" customHeight="1" x14ac:dyDescent="0.15">
      <c r="A21" s="69" t="s">
        <v>48</v>
      </c>
      <c r="B21" s="62">
        <f t="shared" ref="B21:F21" si="29">B20</f>
        <v>278250</v>
      </c>
      <c r="C21" s="32">
        <f t="shared" si="29"/>
        <v>160500</v>
      </c>
      <c r="D21" s="32">
        <f t="shared" si="29"/>
        <v>0</v>
      </c>
      <c r="E21" s="32">
        <f t="shared" si="29"/>
        <v>174370</v>
      </c>
      <c r="F21" s="52">
        <f t="shared" si="29"/>
        <v>225200</v>
      </c>
      <c r="G21" s="237"/>
      <c r="H21" s="34"/>
      <c r="I21" s="34"/>
      <c r="J21" s="34"/>
      <c r="K21" s="56"/>
      <c r="L21" s="75"/>
      <c r="M21" s="34"/>
      <c r="N21" s="34"/>
      <c r="O21" s="34"/>
      <c r="P21" s="34"/>
      <c r="Q21" s="56"/>
      <c r="R21" s="250" t="s">
        <v>48</v>
      </c>
      <c r="S21" s="267"/>
      <c r="T21" s="203"/>
      <c r="U21" s="34"/>
      <c r="V21" s="34"/>
      <c r="W21" s="56"/>
      <c r="X21" s="75"/>
      <c r="Y21" s="34"/>
      <c r="Z21" s="34"/>
      <c r="AA21" s="34"/>
      <c r="AB21" s="34"/>
      <c r="AC21" s="56"/>
    </row>
    <row r="22" spans="1:29" ht="25.5" customHeight="1" thickBot="1" x14ac:dyDescent="0.2">
      <c r="A22" s="70" t="s">
        <v>49</v>
      </c>
      <c r="B22" s="61">
        <f>B19</f>
        <v>278250</v>
      </c>
      <c r="C22" s="41">
        <f t="shared" ref="C22:F22" si="30">C19</f>
        <v>160500</v>
      </c>
      <c r="D22" s="41">
        <f t="shared" si="30"/>
        <v>0</v>
      </c>
      <c r="E22" s="41">
        <f t="shared" si="30"/>
        <v>174370</v>
      </c>
      <c r="F22" s="51">
        <f t="shared" si="30"/>
        <v>225200</v>
      </c>
      <c r="G22" s="238"/>
      <c r="H22" s="45"/>
      <c r="I22" s="45"/>
      <c r="J22" s="45"/>
      <c r="K22" s="48"/>
      <c r="L22" s="76"/>
      <c r="M22" s="45"/>
      <c r="N22" s="45"/>
      <c r="O22" s="45"/>
      <c r="P22" s="45"/>
      <c r="Q22" s="48"/>
      <c r="R22" s="251" t="s">
        <v>49</v>
      </c>
      <c r="S22" s="238"/>
      <c r="T22" s="45"/>
      <c r="U22" s="45"/>
      <c r="V22" s="45"/>
      <c r="W22" s="48"/>
      <c r="X22" s="76"/>
      <c r="Y22" s="45"/>
      <c r="Z22" s="45"/>
      <c r="AA22" s="45"/>
      <c r="AB22" s="45"/>
      <c r="AC22" s="48"/>
    </row>
    <row r="23" spans="1:29" x14ac:dyDescent="0.15">
      <c r="A23" s="57"/>
      <c r="B23" s="57"/>
      <c r="R23" s="57"/>
    </row>
  </sheetData>
  <mergeCells count="33">
    <mergeCell ref="S3:W3"/>
    <mergeCell ref="X3:AC3"/>
    <mergeCell ref="S4:T4"/>
    <mergeCell ref="U4:W4"/>
    <mergeCell ref="X4:Z4"/>
    <mergeCell ref="AA4:AC4"/>
    <mergeCell ref="AC5:AC6"/>
    <mergeCell ref="X5:X6"/>
    <mergeCell ref="Y5:Y6"/>
    <mergeCell ref="P5:P6"/>
    <mergeCell ref="Q5:Q6"/>
    <mergeCell ref="L3:Q3"/>
    <mergeCell ref="G5:G6"/>
    <mergeCell ref="H5:H6"/>
    <mergeCell ref="L5:L6"/>
    <mergeCell ref="M5:M6"/>
    <mergeCell ref="N5:N6"/>
    <mergeCell ref="A1:AC1"/>
    <mergeCell ref="A2:AC2"/>
    <mergeCell ref="A3:A6"/>
    <mergeCell ref="B3:F3"/>
    <mergeCell ref="R3:R6"/>
    <mergeCell ref="B4:C4"/>
    <mergeCell ref="D4:F4"/>
    <mergeCell ref="O5:O6"/>
    <mergeCell ref="G4:H4"/>
    <mergeCell ref="I4:K4"/>
    <mergeCell ref="L4:N4"/>
    <mergeCell ref="Z5:Z6"/>
    <mergeCell ref="AA5:AA6"/>
    <mergeCell ref="AB5:AB6"/>
    <mergeCell ref="O4:Q4"/>
    <mergeCell ref="G3:K3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5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C06E-7AF8-4168-9BF0-A30C25A191E1}">
  <sheetPr>
    <pageSetUpPr fitToPage="1"/>
  </sheetPr>
  <dimension ref="A1:AC23"/>
  <sheetViews>
    <sheetView zoomScale="115" zoomScaleNormal="115" workbookViewId="0">
      <selection activeCell="S12" sqref="S12"/>
    </sheetView>
  </sheetViews>
  <sheetFormatPr defaultColWidth="8.88671875" defaultRowHeight="11.25" x14ac:dyDescent="0.15"/>
  <cols>
    <col min="1" max="1" width="10.44140625" style="1" customWidth="1"/>
    <col min="2" max="2" width="7.44140625" style="1" customWidth="1"/>
    <col min="3" max="6" width="6.5546875" style="1" customWidth="1"/>
    <col min="7" max="7" width="7.44140625" style="1" customWidth="1"/>
    <col min="8" max="11" width="6.5546875" style="1" customWidth="1"/>
    <col min="12" max="12" width="7.88671875" style="1" customWidth="1"/>
    <col min="13" max="13" width="7.77734375" style="1" customWidth="1"/>
    <col min="14" max="14" width="8.44140625" style="1" customWidth="1"/>
    <col min="15" max="16" width="7.88671875" style="1" customWidth="1"/>
    <col min="17" max="17" width="8.44140625" style="1" customWidth="1"/>
    <col min="18" max="18" width="10.109375" style="1" customWidth="1"/>
    <col min="19" max="29" width="6.5546875" style="1" customWidth="1"/>
    <col min="30" max="16384" width="8.88671875" style="1"/>
  </cols>
  <sheetData>
    <row r="1" spans="1:29" ht="33" customHeight="1" x14ac:dyDescent="0.15">
      <c r="A1" s="322" t="s">
        <v>33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</row>
    <row r="2" spans="1:29" ht="15" customHeight="1" thickBot="1" x14ac:dyDescent="0.2">
      <c r="A2" s="323" t="s">
        <v>5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</row>
    <row r="3" spans="1:29" ht="20.100000000000001" customHeight="1" x14ac:dyDescent="0.15">
      <c r="A3" s="324" t="s">
        <v>4</v>
      </c>
      <c r="B3" s="418" t="s">
        <v>29</v>
      </c>
      <c r="C3" s="419"/>
      <c r="D3" s="419"/>
      <c r="E3" s="419"/>
      <c r="F3" s="419"/>
      <c r="G3" s="328" t="s">
        <v>30</v>
      </c>
      <c r="H3" s="329"/>
      <c r="I3" s="329"/>
      <c r="J3" s="329"/>
      <c r="K3" s="329"/>
      <c r="L3" s="329"/>
      <c r="M3" s="329"/>
      <c r="N3" s="329"/>
      <c r="O3" s="329"/>
      <c r="P3" s="329"/>
      <c r="Q3" s="330"/>
      <c r="R3" s="420" t="s">
        <v>4</v>
      </c>
      <c r="S3" s="328" t="s">
        <v>31</v>
      </c>
      <c r="T3" s="329"/>
      <c r="U3" s="329"/>
      <c r="V3" s="329"/>
      <c r="W3" s="329"/>
      <c r="X3" s="329"/>
      <c r="Y3" s="329"/>
      <c r="Z3" s="329"/>
      <c r="AA3" s="329"/>
      <c r="AB3" s="329"/>
      <c r="AC3" s="330"/>
    </row>
    <row r="4" spans="1:29" ht="23.25" customHeight="1" x14ac:dyDescent="0.15">
      <c r="A4" s="325"/>
      <c r="B4" s="423" t="s">
        <v>0</v>
      </c>
      <c r="C4" s="384"/>
      <c r="D4" s="345" t="s">
        <v>6</v>
      </c>
      <c r="E4" s="345"/>
      <c r="F4" s="345"/>
      <c r="G4" s="387" t="s">
        <v>0</v>
      </c>
      <c r="H4" s="388"/>
      <c r="I4" s="389" t="s">
        <v>6</v>
      </c>
      <c r="J4" s="346"/>
      <c r="K4" s="428"/>
      <c r="L4" s="383" t="s">
        <v>24</v>
      </c>
      <c r="M4" s="383"/>
      <c r="N4" s="384"/>
      <c r="O4" s="383" t="s">
        <v>25</v>
      </c>
      <c r="P4" s="383"/>
      <c r="Q4" s="392"/>
      <c r="R4" s="421"/>
      <c r="S4" s="387" t="s">
        <v>16</v>
      </c>
      <c r="T4" s="388"/>
      <c r="U4" s="389" t="s">
        <v>17</v>
      </c>
      <c r="V4" s="346"/>
      <c r="W4" s="416"/>
      <c r="X4" s="383" t="s">
        <v>26</v>
      </c>
      <c r="Y4" s="383"/>
      <c r="Z4" s="384"/>
      <c r="AA4" s="383" t="s">
        <v>27</v>
      </c>
      <c r="AB4" s="383"/>
      <c r="AC4" s="392"/>
    </row>
    <row r="5" spans="1:29" ht="13.5" customHeight="1" x14ac:dyDescent="0.15">
      <c r="A5" s="325"/>
      <c r="B5" s="2" t="s">
        <v>7</v>
      </c>
      <c r="C5" s="7" t="s">
        <v>8</v>
      </c>
      <c r="D5" s="6" t="s">
        <v>1</v>
      </c>
      <c r="E5" s="3" t="s">
        <v>2</v>
      </c>
      <c r="F5" s="58" t="s">
        <v>3</v>
      </c>
      <c r="G5" s="395" t="s">
        <v>7</v>
      </c>
      <c r="H5" s="397" t="s">
        <v>8</v>
      </c>
      <c r="I5" s="177" t="s">
        <v>1</v>
      </c>
      <c r="J5" s="178" t="s">
        <v>2</v>
      </c>
      <c r="K5" s="15" t="s">
        <v>3</v>
      </c>
      <c r="L5" s="385" t="s">
        <v>9</v>
      </c>
      <c r="M5" s="399" t="s">
        <v>10</v>
      </c>
      <c r="N5" s="401" t="s">
        <v>11</v>
      </c>
      <c r="O5" s="385" t="s">
        <v>9</v>
      </c>
      <c r="P5" s="399" t="s">
        <v>10</v>
      </c>
      <c r="Q5" s="407" t="s">
        <v>11</v>
      </c>
      <c r="R5" s="421"/>
      <c r="S5" s="296" t="s">
        <v>18</v>
      </c>
      <c r="T5" s="184" t="s">
        <v>22</v>
      </c>
      <c r="U5" s="185" t="s">
        <v>19</v>
      </c>
      <c r="V5" s="185" t="s">
        <v>28</v>
      </c>
      <c r="W5" s="186" t="s">
        <v>21</v>
      </c>
      <c r="X5" s="385" t="s">
        <v>19</v>
      </c>
      <c r="Y5" s="399" t="s">
        <v>20</v>
      </c>
      <c r="Z5" s="401" t="s">
        <v>21</v>
      </c>
      <c r="AA5" s="385" t="s">
        <v>19</v>
      </c>
      <c r="AB5" s="399" t="s">
        <v>20</v>
      </c>
      <c r="AC5" s="407" t="s">
        <v>21</v>
      </c>
    </row>
    <row r="6" spans="1:29" ht="14.25" customHeight="1" thickBot="1" x14ac:dyDescent="0.2">
      <c r="A6" s="417"/>
      <c r="B6" s="4">
        <v>1147000</v>
      </c>
      <c r="C6" s="8">
        <v>735000</v>
      </c>
      <c r="D6" s="20">
        <v>376170</v>
      </c>
      <c r="E6" s="5">
        <v>697500</v>
      </c>
      <c r="F6" s="19">
        <v>900810</v>
      </c>
      <c r="G6" s="429"/>
      <c r="H6" s="430"/>
      <c r="I6" s="16">
        <f>D6</f>
        <v>376170</v>
      </c>
      <c r="J6" s="17">
        <f>E6</f>
        <v>697500</v>
      </c>
      <c r="K6" s="18">
        <f>F6</f>
        <v>900810</v>
      </c>
      <c r="L6" s="424"/>
      <c r="M6" s="425"/>
      <c r="N6" s="426"/>
      <c r="O6" s="424"/>
      <c r="P6" s="425"/>
      <c r="Q6" s="427"/>
      <c r="R6" s="422"/>
      <c r="S6" s="315">
        <f>ROUNDUP(B6/2,-1)</f>
        <v>573500</v>
      </c>
      <c r="T6" s="187">
        <f>ROUNDUP(C6/2,-1)</f>
        <v>367500</v>
      </c>
      <c r="U6" s="188">
        <f>ROUNDUP(D6/2,-1)</f>
        <v>188090</v>
      </c>
      <c r="V6" s="188">
        <f>ROUNDUP(E6/2,-1)</f>
        <v>348750</v>
      </c>
      <c r="W6" s="188">
        <f>ROUNDUP(F6/2,-1)</f>
        <v>450410</v>
      </c>
      <c r="X6" s="424"/>
      <c r="Y6" s="425"/>
      <c r="Z6" s="426"/>
      <c r="AA6" s="424"/>
      <c r="AB6" s="425"/>
      <c r="AC6" s="427"/>
    </row>
    <row r="7" spans="1:29" ht="25.5" customHeight="1" x14ac:dyDescent="0.15">
      <c r="A7" s="87" t="s">
        <v>34</v>
      </c>
      <c r="B7" s="148">
        <f>B6/16*16</f>
        <v>1147000</v>
      </c>
      <c r="C7" s="148">
        <f t="shared" ref="C7:F7" si="0">C6/16*16</f>
        <v>735000</v>
      </c>
      <c r="D7" s="148">
        <f t="shared" si="0"/>
        <v>376170</v>
      </c>
      <c r="E7" s="148">
        <f t="shared" si="0"/>
        <v>697500</v>
      </c>
      <c r="F7" s="149">
        <f t="shared" si="0"/>
        <v>900810</v>
      </c>
      <c r="G7" s="231">
        <f t="shared" ref="G7:K8" si="1">B8</f>
        <v>1075310</v>
      </c>
      <c r="H7" s="37">
        <f t="shared" si="1"/>
        <v>689060</v>
      </c>
      <c r="I7" s="37">
        <f t="shared" si="1"/>
        <v>352650</v>
      </c>
      <c r="J7" s="37">
        <f t="shared" si="1"/>
        <v>653900</v>
      </c>
      <c r="K7" s="37">
        <f t="shared" si="1"/>
        <v>844500</v>
      </c>
      <c r="L7" s="36">
        <f>ROUNDDOWN(G7+I7,-1)</f>
        <v>1427960</v>
      </c>
      <c r="M7" s="36">
        <f>ROUNDDOWN(G7+J7,-1)</f>
        <v>1729210</v>
      </c>
      <c r="N7" s="36">
        <f>ROUNDDOWN(G7+K7,-1)</f>
        <v>1919810</v>
      </c>
      <c r="O7" s="36">
        <f>ROUNDDOWN(H7+I7,-1)</f>
        <v>1041710</v>
      </c>
      <c r="P7" s="36">
        <f>ROUNDDOWN(H7+J7,-1)</f>
        <v>1342960</v>
      </c>
      <c r="Q7" s="82">
        <f>ROUNDDOWN(H7+K7,-1)</f>
        <v>1533560</v>
      </c>
      <c r="R7" s="24" t="s">
        <v>34</v>
      </c>
      <c r="S7" s="316">
        <f>ROUNDDOWN(S6/8*7,-1)</f>
        <v>501810</v>
      </c>
      <c r="T7" s="32">
        <f t="shared" ref="T7:W7" si="2">ROUNDDOWN(T6/8*7,-1)</f>
        <v>321560</v>
      </c>
      <c r="U7" s="32">
        <f t="shared" si="2"/>
        <v>164570</v>
      </c>
      <c r="V7" s="32">
        <f>ROUNDDOWN(V6/8*7,-1)</f>
        <v>305150</v>
      </c>
      <c r="W7" s="32">
        <f t="shared" si="2"/>
        <v>394100</v>
      </c>
      <c r="X7" s="36">
        <f>ROUNDDOWN(S7+U7,-1)</f>
        <v>666380</v>
      </c>
      <c r="Y7" s="36">
        <f>ROUNDDOWN(S7+V7,-1)</f>
        <v>806960</v>
      </c>
      <c r="Z7" s="36">
        <f>ROUNDDOWN(S7+W7,-1)</f>
        <v>895910</v>
      </c>
      <c r="AA7" s="36">
        <f>ROUNDDOWN(T7+U7,-1)</f>
        <v>486130</v>
      </c>
      <c r="AB7" s="36">
        <f>ROUNDDOWN(T7+V7,-1)</f>
        <v>626710</v>
      </c>
      <c r="AC7" s="82">
        <f>ROUNDDOWN(T7+W7,-1)</f>
        <v>715660</v>
      </c>
    </row>
    <row r="8" spans="1:29" ht="25.5" customHeight="1" x14ac:dyDescent="0.15">
      <c r="A8" s="87" t="s">
        <v>35</v>
      </c>
      <c r="B8" s="9">
        <f>ROUNDDOWN(B6/16*15,-1)</f>
        <v>1075310</v>
      </c>
      <c r="C8" s="9">
        <f t="shared" ref="C8:F8" si="3">ROUNDDOWN(C6/16*15,-1)</f>
        <v>689060</v>
      </c>
      <c r="D8" s="9">
        <f t="shared" si="3"/>
        <v>352650</v>
      </c>
      <c r="E8" s="9">
        <f t="shared" si="3"/>
        <v>653900</v>
      </c>
      <c r="F8" s="146">
        <f t="shared" si="3"/>
        <v>844500</v>
      </c>
      <c r="G8" s="223">
        <f t="shared" si="1"/>
        <v>1003620</v>
      </c>
      <c r="H8" s="30">
        <f t="shared" si="1"/>
        <v>643120</v>
      </c>
      <c r="I8" s="30">
        <f t="shared" si="1"/>
        <v>329140</v>
      </c>
      <c r="J8" s="30">
        <f t="shared" si="1"/>
        <v>610310</v>
      </c>
      <c r="K8" s="30">
        <f t="shared" si="1"/>
        <v>788200</v>
      </c>
      <c r="L8" s="29">
        <f>ROUNDDOWN(G8+I8,-1)</f>
        <v>1332760</v>
      </c>
      <c r="M8" s="29">
        <f>ROUNDDOWN(G8+J8,-1)</f>
        <v>1613930</v>
      </c>
      <c r="N8" s="29">
        <f>ROUNDDOWN(G8+K8,-1)</f>
        <v>1791820</v>
      </c>
      <c r="O8" s="29">
        <f t="shared" ref="O8:O18" si="4">ROUNDDOWN(H8+I8,-1)</f>
        <v>972260</v>
      </c>
      <c r="P8" s="29">
        <f t="shared" ref="P8:P18" si="5">ROUNDDOWN(H8+J8,-1)</f>
        <v>1253430</v>
      </c>
      <c r="Q8" s="74">
        <f t="shared" ref="Q8:Q18" si="6">ROUNDDOWN(H8+K8,-1)</f>
        <v>1431320</v>
      </c>
      <c r="R8" s="24" t="s">
        <v>35</v>
      </c>
      <c r="S8" s="316">
        <f t="shared" ref="S8" si="7">ROUNDDOWN(S6/8*6,-1)</f>
        <v>430120</v>
      </c>
      <c r="T8" s="32">
        <f t="shared" ref="T8:W8" si="8">ROUNDDOWN(T6/8*6,-1)</f>
        <v>275620</v>
      </c>
      <c r="U8" s="32">
        <f t="shared" si="8"/>
        <v>141060</v>
      </c>
      <c r="V8" s="32">
        <f t="shared" si="8"/>
        <v>261560</v>
      </c>
      <c r="W8" s="32">
        <f t="shared" si="8"/>
        <v>337800</v>
      </c>
      <c r="X8" s="29">
        <f>ROUNDDOWN(S8+U8,-1)</f>
        <v>571180</v>
      </c>
      <c r="Y8" s="29">
        <f>ROUNDDOWN(S8+V8,-1)</f>
        <v>691680</v>
      </c>
      <c r="Z8" s="29">
        <f>ROUNDDOWN(S8+W8,-1)</f>
        <v>767920</v>
      </c>
      <c r="AA8" s="29">
        <f>ROUNDDOWN(T8+U8,-1)</f>
        <v>416680</v>
      </c>
      <c r="AB8" s="29">
        <f>ROUNDDOWN(T8+V8,-1)</f>
        <v>537180</v>
      </c>
      <c r="AC8" s="74">
        <f>ROUNDDOWN(T8+W8,-1)</f>
        <v>613420</v>
      </c>
    </row>
    <row r="9" spans="1:29" ht="25.5" customHeight="1" x14ac:dyDescent="0.15">
      <c r="A9" s="89" t="s">
        <v>36</v>
      </c>
      <c r="B9" s="9">
        <f>ROUNDDOWN(B6/16*14,-1)</f>
        <v>1003620</v>
      </c>
      <c r="C9" s="9">
        <f t="shared" ref="C9:F9" si="9">ROUNDDOWN(C6/16*14,-1)</f>
        <v>643120</v>
      </c>
      <c r="D9" s="9">
        <f t="shared" si="9"/>
        <v>329140</v>
      </c>
      <c r="E9" s="9">
        <f t="shared" si="9"/>
        <v>610310</v>
      </c>
      <c r="F9" s="146">
        <f t="shared" si="9"/>
        <v>788200</v>
      </c>
      <c r="G9" s="223">
        <f t="shared" ref="G9:K18" si="10">B10</f>
        <v>931930</v>
      </c>
      <c r="H9" s="30">
        <f t="shared" si="10"/>
        <v>597180</v>
      </c>
      <c r="I9" s="30">
        <f>D10</f>
        <v>305630</v>
      </c>
      <c r="J9" s="30">
        <f>E10</f>
        <v>566710</v>
      </c>
      <c r="K9" s="30">
        <f>F10</f>
        <v>731900</v>
      </c>
      <c r="L9" s="29">
        <f>ROUNDDOWN(G9+I9,-1)</f>
        <v>1237560</v>
      </c>
      <c r="M9" s="29">
        <f>ROUNDDOWN(G9+J9,-1)</f>
        <v>1498640</v>
      </c>
      <c r="N9" s="29">
        <f>ROUNDDOWN(G9+K9,-1)</f>
        <v>1663830</v>
      </c>
      <c r="O9" s="29">
        <f t="shared" si="4"/>
        <v>902810</v>
      </c>
      <c r="P9" s="29">
        <f t="shared" si="5"/>
        <v>1163890</v>
      </c>
      <c r="Q9" s="74">
        <f t="shared" si="6"/>
        <v>1329080</v>
      </c>
      <c r="R9" s="25" t="s">
        <v>36</v>
      </c>
      <c r="S9" s="316">
        <f>ROUNDDOWN(S6/8*5,-1)</f>
        <v>358430</v>
      </c>
      <c r="T9" s="32">
        <f t="shared" ref="T9:W9" si="11">ROUNDDOWN(T6/8*5,-1)</f>
        <v>229680</v>
      </c>
      <c r="U9" s="32">
        <f t="shared" si="11"/>
        <v>117550</v>
      </c>
      <c r="V9" s="32">
        <f t="shared" si="11"/>
        <v>217960</v>
      </c>
      <c r="W9" s="32">
        <f t="shared" si="11"/>
        <v>281500</v>
      </c>
      <c r="X9" s="29">
        <f t="shared" ref="X9:X12" si="12">ROUNDDOWN(S9+U9,-1)</f>
        <v>475980</v>
      </c>
      <c r="Y9" s="29">
        <f t="shared" ref="Y9:Y12" si="13">ROUNDDOWN(S9+V9,-1)</f>
        <v>576390</v>
      </c>
      <c r="Z9" s="29">
        <f t="shared" ref="Z9:Z12" si="14">ROUNDDOWN(S9+W9,-1)</f>
        <v>639930</v>
      </c>
      <c r="AA9" s="29">
        <f t="shared" ref="AA9:AA12" si="15">ROUNDDOWN(T9+U9,-1)</f>
        <v>347230</v>
      </c>
      <c r="AB9" s="29">
        <f t="shared" ref="AB9:AB12" si="16">ROUNDDOWN(T9+V9,-1)</f>
        <v>447640</v>
      </c>
      <c r="AC9" s="74">
        <f t="shared" ref="AC9:AC12" si="17">ROUNDDOWN(T9+W9,-1)</f>
        <v>511180</v>
      </c>
    </row>
    <row r="10" spans="1:29" ht="25.5" customHeight="1" thickBot="1" x14ac:dyDescent="0.2">
      <c r="A10" s="119" t="s">
        <v>37</v>
      </c>
      <c r="B10" s="204">
        <f>ROUNDDOWN(B6/16*13,-1)</f>
        <v>931930</v>
      </c>
      <c r="C10" s="204">
        <f t="shared" ref="C10:F10" si="18">ROUNDDOWN(C6/16*13,-1)</f>
        <v>597180</v>
      </c>
      <c r="D10" s="204">
        <f t="shared" si="18"/>
        <v>305630</v>
      </c>
      <c r="E10" s="204">
        <f t="shared" si="18"/>
        <v>566710</v>
      </c>
      <c r="F10" s="205">
        <f t="shared" si="18"/>
        <v>731900</v>
      </c>
      <c r="G10" s="225">
        <f t="shared" si="10"/>
        <v>860250</v>
      </c>
      <c r="H10" s="106">
        <f t="shared" si="10"/>
        <v>551250</v>
      </c>
      <c r="I10" s="106">
        <f t="shared" si="10"/>
        <v>282120</v>
      </c>
      <c r="J10" s="106">
        <f t="shared" si="10"/>
        <v>523120</v>
      </c>
      <c r="K10" s="106">
        <f t="shared" si="10"/>
        <v>675600</v>
      </c>
      <c r="L10" s="78">
        <f t="shared" ref="L10:L18" si="19">ROUNDDOWN(G10+I10,-1)</f>
        <v>1142370</v>
      </c>
      <c r="M10" s="78">
        <f t="shared" ref="M10:M18" si="20">ROUNDDOWN(G10+J10,-1)</f>
        <v>1383370</v>
      </c>
      <c r="N10" s="78">
        <f t="shared" ref="N10:N18" si="21">ROUNDDOWN(G10+K10,-1)</f>
        <v>1535850</v>
      </c>
      <c r="O10" s="78">
        <f t="shared" si="4"/>
        <v>833370</v>
      </c>
      <c r="P10" s="78">
        <f t="shared" si="5"/>
        <v>1074370</v>
      </c>
      <c r="Q10" s="107">
        <f t="shared" si="6"/>
        <v>1226850</v>
      </c>
      <c r="R10" s="206" t="s">
        <v>37</v>
      </c>
      <c r="S10" s="317">
        <f>ROUNDDOWN(S6/8*4,-1)</f>
        <v>286750</v>
      </c>
      <c r="T10" s="207">
        <f t="shared" ref="T10:W10" si="22">ROUNDDOWN(T6/8*4,-1)</f>
        <v>183750</v>
      </c>
      <c r="U10" s="207">
        <f t="shared" si="22"/>
        <v>94040</v>
      </c>
      <c r="V10" s="207">
        <f t="shared" si="22"/>
        <v>174370</v>
      </c>
      <c r="W10" s="207">
        <f t="shared" si="22"/>
        <v>225200</v>
      </c>
      <c r="X10" s="78">
        <f t="shared" si="12"/>
        <v>380790</v>
      </c>
      <c r="Y10" s="78">
        <f t="shared" si="13"/>
        <v>461120</v>
      </c>
      <c r="Z10" s="78">
        <f t="shared" si="14"/>
        <v>511950</v>
      </c>
      <c r="AA10" s="78">
        <f t="shared" si="15"/>
        <v>277790</v>
      </c>
      <c r="AB10" s="78">
        <f t="shared" si="16"/>
        <v>358120</v>
      </c>
      <c r="AC10" s="107">
        <f t="shared" si="17"/>
        <v>408950</v>
      </c>
    </row>
    <row r="11" spans="1:29" ht="25.5" customHeight="1" x14ac:dyDescent="0.15">
      <c r="A11" s="65" t="s">
        <v>38</v>
      </c>
      <c r="B11" s="209">
        <f>ROUNDDOWN(B6/16*12,-1)</f>
        <v>860250</v>
      </c>
      <c r="C11" s="209">
        <f t="shared" ref="C11:F11" si="23">ROUNDDOWN(C6/16*12,-1)</f>
        <v>551250</v>
      </c>
      <c r="D11" s="209">
        <f t="shared" si="23"/>
        <v>282120</v>
      </c>
      <c r="E11" s="209">
        <f t="shared" si="23"/>
        <v>523120</v>
      </c>
      <c r="F11" s="210">
        <f t="shared" si="23"/>
        <v>675600</v>
      </c>
      <c r="G11" s="227">
        <f t="shared" si="10"/>
        <v>788560</v>
      </c>
      <c r="H11" s="40">
        <f t="shared" si="10"/>
        <v>505310</v>
      </c>
      <c r="I11" s="40">
        <f t="shared" si="10"/>
        <v>258610</v>
      </c>
      <c r="J11" s="40">
        <f t="shared" si="10"/>
        <v>479530</v>
      </c>
      <c r="K11" s="40">
        <f t="shared" si="10"/>
        <v>619300</v>
      </c>
      <c r="L11" s="39">
        <f t="shared" si="19"/>
        <v>1047170</v>
      </c>
      <c r="M11" s="39">
        <f t="shared" si="20"/>
        <v>1268090</v>
      </c>
      <c r="N11" s="39">
        <f t="shared" si="21"/>
        <v>1407860</v>
      </c>
      <c r="O11" s="39">
        <f t="shared" si="4"/>
        <v>763920</v>
      </c>
      <c r="P11" s="39">
        <f t="shared" si="5"/>
        <v>984840</v>
      </c>
      <c r="Q11" s="154">
        <f t="shared" si="6"/>
        <v>1124610</v>
      </c>
      <c r="R11" s="211" t="s">
        <v>38</v>
      </c>
      <c r="S11" s="318">
        <f>ROUNDDOWN(S6/8*3,-1)</f>
        <v>215060</v>
      </c>
      <c r="T11" s="212">
        <f t="shared" ref="T11:W11" si="24">ROUNDDOWN(T6/8*3,-1)</f>
        <v>137810</v>
      </c>
      <c r="U11" s="212">
        <f t="shared" si="24"/>
        <v>70530</v>
      </c>
      <c r="V11" s="212">
        <f t="shared" si="24"/>
        <v>130780</v>
      </c>
      <c r="W11" s="212">
        <f t="shared" si="24"/>
        <v>168900</v>
      </c>
      <c r="X11" s="39">
        <f t="shared" si="12"/>
        <v>285590</v>
      </c>
      <c r="Y11" s="39">
        <f t="shared" si="13"/>
        <v>345840</v>
      </c>
      <c r="Z11" s="39">
        <f t="shared" si="14"/>
        <v>383960</v>
      </c>
      <c r="AA11" s="39">
        <f t="shared" si="15"/>
        <v>208340</v>
      </c>
      <c r="AB11" s="39">
        <f t="shared" si="16"/>
        <v>268590</v>
      </c>
      <c r="AC11" s="154">
        <f t="shared" si="17"/>
        <v>306710</v>
      </c>
    </row>
    <row r="12" spans="1:29" ht="25.5" customHeight="1" x14ac:dyDescent="0.15">
      <c r="A12" s="66" t="s">
        <v>39</v>
      </c>
      <c r="B12" s="9">
        <f>ROUNDDOWN(B6/16*11,-1)</f>
        <v>788560</v>
      </c>
      <c r="C12" s="9">
        <f t="shared" ref="C12:F12" si="25">ROUNDDOWN(C6/16*11,-1)</f>
        <v>505310</v>
      </c>
      <c r="D12" s="9">
        <f t="shared" si="25"/>
        <v>258610</v>
      </c>
      <c r="E12" s="9">
        <f t="shared" si="25"/>
        <v>479530</v>
      </c>
      <c r="F12" s="146">
        <f t="shared" si="25"/>
        <v>619300</v>
      </c>
      <c r="G12" s="223">
        <f t="shared" si="10"/>
        <v>716870</v>
      </c>
      <c r="H12" s="30">
        <f t="shared" si="10"/>
        <v>459370</v>
      </c>
      <c r="I12" s="30">
        <f t="shared" si="10"/>
        <v>235100</v>
      </c>
      <c r="J12" s="30">
        <f t="shared" si="10"/>
        <v>435930</v>
      </c>
      <c r="K12" s="30">
        <f t="shared" si="10"/>
        <v>563000</v>
      </c>
      <c r="L12" s="29">
        <f t="shared" si="19"/>
        <v>951970</v>
      </c>
      <c r="M12" s="29">
        <f t="shared" si="20"/>
        <v>1152800</v>
      </c>
      <c r="N12" s="29">
        <f t="shared" si="21"/>
        <v>1279870</v>
      </c>
      <c r="O12" s="29">
        <f t="shared" si="4"/>
        <v>694470</v>
      </c>
      <c r="P12" s="29">
        <f t="shared" si="5"/>
        <v>895300</v>
      </c>
      <c r="Q12" s="74">
        <f t="shared" si="6"/>
        <v>1022370</v>
      </c>
      <c r="R12" s="26" t="s">
        <v>39</v>
      </c>
      <c r="S12" s="316">
        <f>ROUNDDOWN(S6/8*2,-1)</f>
        <v>143370</v>
      </c>
      <c r="T12" s="32">
        <f t="shared" ref="T12:W12" si="26">ROUNDDOWN(T6/8*2,-1)</f>
        <v>91870</v>
      </c>
      <c r="U12" s="32">
        <f t="shared" si="26"/>
        <v>47020</v>
      </c>
      <c r="V12" s="32">
        <f t="shared" si="26"/>
        <v>87180</v>
      </c>
      <c r="W12" s="32">
        <f t="shared" si="26"/>
        <v>112600</v>
      </c>
      <c r="X12" s="29">
        <f t="shared" si="12"/>
        <v>190390</v>
      </c>
      <c r="Y12" s="29">
        <f t="shared" si="13"/>
        <v>230550</v>
      </c>
      <c r="Z12" s="29">
        <f t="shared" si="14"/>
        <v>255970</v>
      </c>
      <c r="AA12" s="29">
        <f t="shared" si="15"/>
        <v>138890</v>
      </c>
      <c r="AB12" s="29">
        <f t="shared" si="16"/>
        <v>179050</v>
      </c>
      <c r="AC12" s="74">
        <f t="shared" si="17"/>
        <v>204470</v>
      </c>
    </row>
    <row r="13" spans="1:29" ht="25.5" customHeight="1" x14ac:dyDescent="0.15">
      <c r="A13" s="66" t="s">
        <v>40</v>
      </c>
      <c r="B13" s="9">
        <f>ROUNDDOWN(B6/16*10,-1)</f>
        <v>716870</v>
      </c>
      <c r="C13" s="9">
        <f t="shared" ref="C13:F13" si="27">ROUNDDOWN(C6/16*10,-1)</f>
        <v>459370</v>
      </c>
      <c r="D13" s="9">
        <f t="shared" si="27"/>
        <v>235100</v>
      </c>
      <c r="E13" s="9">
        <f t="shared" si="27"/>
        <v>435930</v>
      </c>
      <c r="F13" s="146">
        <f t="shared" si="27"/>
        <v>563000</v>
      </c>
      <c r="G13" s="223">
        <f t="shared" si="10"/>
        <v>645180</v>
      </c>
      <c r="H13" s="30">
        <f t="shared" si="10"/>
        <v>413430</v>
      </c>
      <c r="I13" s="30">
        <f t="shared" si="10"/>
        <v>211590</v>
      </c>
      <c r="J13" s="30">
        <f t="shared" si="10"/>
        <v>392340</v>
      </c>
      <c r="K13" s="30">
        <f t="shared" si="10"/>
        <v>506700</v>
      </c>
      <c r="L13" s="29">
        <f t="shared" si="19"/>
        <v>856770</v>
      </c>
      <c r="M13" s="29">
        <f t="shared" si="20"/>
        <v>1037520</v>
      </c>
      <c r="N13" s="29">
        <f t="shared" si="21"/>
        <v>1151880</v>
      </c>
      <c r="O13" s="29">
        <f t="shared" si="4"/>
        <v>625020</v>
      </c>
      <c r="P13" s="29">
        <f t="shared" si="5"/>
        <v>805770</v>
      </c>
      <c r="Q13" s="74">
        <f t="shared" si="6"/>
        <v>920130</v>
      </c>
      <c r="R13" s="26" t="s">
        <v>40</v>
      </c>
      <c r="S13" s="256"/>
      <c r="T13" s="164"/>
      <c r="U13" s="164"/>
      <c r="V13" s="164"/>
      <c r="W13" s="164"/>
      <c r="X13" s="170"/>
      <c r="Y13" s="170"/>
      <c r="Z13" s="170"/>
      <c r="AA13" s="170"/>
      <c r="AB13" s="170"/>
      <c r="AC13" s="171"/>
    </row>
    <row r="14" spans="1:29" ht="25.5" customHeight="1" thickBot="1" x14ac:dyDescent="0.2">
      <c r="A14" s="67" t="s">
        <v>41</v>
      </c>
      <c r="B14" s="213">
        <f>ROUNDDOWN(B6/16*9,-1)</f>
        <v>645180</v>
      </c>
      <c r="C14" s="213">
        <f t="shared" ref="C14:F14" si="28">ROUNDDOWN(C6/16*9,-1)</f>
        <v>413430</v>
      </c>
      <c r="D14" s="213">
        <f t="shared" si="28"/>
        <v>211590</v>
      </c>
      <c r="E14" s="213">
        <f t="shared" si="28"/>
        <v>392340</v>
      </c>
      <c r="F14" s="214">
        <f t="shared" si="28"/>
        <v>506700</v>
      </c>
      <c r="G14" s="229">
        <f t="shared" si="10"/>
        <v>573500</v>
      </c>
      <c r="H14" s="42">
        <f t="shared" si="10"/>
        <v>367500</v>
      </c>
      <c r="I14" s="42">
        <f t="shared" si="10"/>
        <v>188080</v>
      </c>
      <c r="J14" s="42">
        <f t="shared" si="10"/>
        <v>348750</v>
      </c>
      <c r="K14" s="42">
        <f t="shared" si="10"/>
        <v>450400</v>
      </c>
      <c r="L14" s="41">
        <f t="shared" si="19"/>
        <v>761580</v>
      </c>
      <c r="M14" s="41">
        <f t="shared" si="20"/>
        <v>922250</v>
      </c>
      <c r="N14" s="41">
        <f t="shared" si="21"/>
        <v>1023900</v>
      </c>
      <c r="O14" s="41">
        <f t="shared" si="4"/>
        <v>555580</v>
      </c>
      <c r="P14" s="41">
        <f t="shared" si="5"/>
        <v>716250</v>
      </c>
      <c r="Q14" s="155">
        <f t="shared" si="6"/>
        <v>817900</v>
      </c>
      <c r="R14" s="215" t="s">
        <v>41</v>
      </c>
      <c r="S14" s="258"/>
      <c r="T14" s="172"/>
      <c r="U14" s="172"/>
      <c r="V14" s="172"/>
      <c r="W14" s="172"/>
      <c r="X14" s="174"/>
      <c r="Y14" s="174"/>
      <c r="Z14" s="174"/>
      <c r="AA14" s="174"/>
      <c r="AB14" s="174"/>
      <c r="AC14" s="175"/>
    </row>
    <row r="15" spans="1:29" ht="25.5" customHeight="1" x14ac:dyDescent="0.15">
      <c r="A15" s="120" t="s">
        <v>42</v>
      </c>
      <c r="B15" s="10">
        <f>ROUNDDOWN(B6/16*8,-1)</f>
        <v>573500</v>
      </c>
      <c r="C15" s="10">
        <f t="shared" ref="C15:F15" si="29">ROUNDDOWN(C6/16*8,-1)</f>
        <v>367500</v>
      </c>
      <c r="D15" s="10">
        <f t="shared" si="29"/>
        <v>188080</v>
      </c>
      <c r="E15" s="10">
        <f t="shared" si="29"/>
        <v>348750</v>
      </c>
      <c r="F15" s="147">
        <f t="shared" si="29"/>
        <v>450400</v>
      </c>
      <c r="G15" s="231">
        <f t="shared" si="10"/>
        <v>501810</v>
      </c>
      <c r="H15" s="37">
        <f t="shared" si="10"/>
        <v>321560</v>
      </c>
      <c r="I15" s="37">
        <f t="shared" si="10"/>
        <v>164570</v>
      </c>
      <c r="J15" s="37">
        <f t="shared" si="10"/>
        <v>305150</v>
      </c>
      <c r="K15" s="37">
        <f t="shared" si="10"/>
        <v>394100</v>
      </c>
      <c r="L15" s="36">
        <f t="shared" si="19"/>
        <v>666380</v>
      </c>
      <c r="M15" s="36">
        <f t="shared" si="20"/>
        <v>806960</v>
      </c>
      <c r="N15" s="36">
        <f>ROUNDDOWN(G15+K15,-1)</f>
        <v>895910</v>
      </c>
      <c r="O15" s="36">
        <f t="shared" si="4"/>
        <v>486130</v>
      </c>
      <c r="P15" s="36">
        <f t="shared" si="5"/>
        <v>626710</v>
      </c>
      <c r="Q15" s="82">
        <f t="shared" si="6"/>
        <v>715660</v>
      </c>
      <c r="R15" s="208" t="s">
        <v>42</v>
      </c>
      <c r="S15" s="260"/>
      <c r="T15" s="150"/>
      <c r="U15" s="150"/>
      <c r="V15" s="150"/>
      <c r="W15" s="150"/>
      <c r="X15" s="152"/>
      <c r="Y15" s="152"/>
      <c r="Z15" s="152"/>
      <c r="AA15" s="152"/>
      <c r="AB15" s="152"/>
      <c r="AC15" s="319"/>
    </row>
    <row r="16" spans="1:29" ht="25.5" customHeight="1" x14ac:dyDescent="0.15">
      <c r="A16" s="91" t="s">
        <v>43</v>
      </c>
      <c r="B16" s="9">
        <f>ROUNDDOWN(B6/16*7,-1)</f>
        <v>501810</v>
      </c>
      <c r="C16" s="9">
        <f t="shared" ref="C16:F16" si="30">ROUNDDOWN(C6/16*7,-1)</f>
        <v>321560</v>
      </c>
      <c r="D16" s="9">
        <f t="shared" si="30"/>
        <v>164570</v>
      </c>
      <c r="E16" s="9">
        <f t="shared" si="30"/>
        <v>305150</v>
      </c>
      <c r="F16" s="146">
        <f t="shared" si="30"/>
        <v>394100</v>
      </c>
      <c r="G16" s="223">
        <f t="shared" si="10"/>
        <v>430120</v>
      </c>
      <c r="H16" s="30">
        <f t="shared" si="10"/>
        <v>275620</v>
      </c>
      <c r="I16" s="30">
        <f t="shared" si="10"/>
        <v>141060</v>
      </c>
      <c r="J16" s="30">
        <f t="shared" si="10"/>
        <v>261560</v>
      </c>
      <c r="K16" s="30">
        <f t="shared" si="10"/>
        <v>337800</v>
      </c>
      <c r="L16" s="29">
        <f t="shared" si="19"/>
        <v>571180</v>
      </c>
      <c r="M16" s="29">
        <f t="shared" si="20"/>
        <v>691680</v>
      </c>
      <c r="N16" s="29">
        <f t="shared" si="21"/>
        <v>767920</v>
      </c>
      <c r="O16" s="29">
        <f t="shared" si="4"/>
        <v>416680</v>
      </c>
      <c r="P16" s="29">
        <f t="shared" si="5"/>
        <v>537180</v>
      </c>
      <c r="Q16" s="74">
        <f t="shared" si="6"/>
        <v>613420</v>
      </c>
      <c r="R16" s="27" t="s">
        <v>43</v>
      </c>
      <c r="S16" s="262"/>
      <c r="T16" s="142"/>
      <c r="U16" s="142"/>
      <c r="V16" s="142"/>
      <c r="W16" s="142"/>
      <c r="X16" s="144"/>
      <c r="Y16" s="144"/>
      <c r="Z16" s="144"/>
      <c r="AA16" s="144"/>
      <c r="AB16" s="144"/>
      <c r="AC16" s="320"/>
    </row>
    <row r="17" spans="1:29" ht="25.5" customHeight="1" x14ac:dyDescent="0.15">
      <c r="A17" s="91" t="s">
        <v>44</v>
      </c>
      <c r="B17" s="9">
        <f>ROUNDDOWN(B6/16*6,-1)</f>
        <v>430120</v>
      </c>
      <c r="C17" s="9">
        <f t="shared" ref="C17:F17" si="31">ROUNDDOWN(C6/16*6,-1)</f>
        <v>275620</v>
      </c>
      <c r="D17" s="9">
        <f t="shared" si="31"/>
        <v>141060</v>
      </c>
      <c r="E17" s="9">
        <f t="shared" si="31"/>
        <v>261560</v>
      </c>
      <c r="F17" s="146">
        <f t="shared" si="31"/>
        <v>337800</v>
      </c>
      <c r="G17" s="223">
        <f t="shared" si="10"/>
        <v>358430</v>
      </c>
      <c r="H17" s="30">
        <f t="shared" si="10"/>
        <v>229680</v>
      </c>
      <c r="I17" s="30">
        <f t="shared" si="10"/>
        <v>117550</v>
      </c>
      <c r="J17" s="30">
        <f t="shared" si="10"/>
        <v>217960</v>
      </c>
      <c r="K17" s="30">
        <f t="shared" si="10"/>
        <v>281500</v>
      </c>
      <c r="L17" s="29">
        <f t="shared" si="19"/>
        <v>475980</v>
      </c>
      <c r="M17" s="29">
        <f t="shared" si="20"/>
        <v>576390</v>
      </c>
      <c r="N17" s="29">
        <f t="shared" si="21"/>
        <v>639930</v>
      </c>
      <c r="O17" s="29">
        <f t="shared" si="4"/>
        <v>347230</v>
      </c>
      <c r="P17" s="29">
        <f t="shared" si="5"/>
        <v>447640</v>
      </c>
      <c r="Q17" s="74">
        <f t="shared" si="6"/>
        <v>511180</v>
      </c>
      <c r="R17" s="27" t="s">
        <v>44</v>
      </c>
      <c r="S17" s="262"/>
      <c r="T17" s="142"/>
      <c r="U17" s="142"/>
      <c r="V17" s="142"/>
      <c r="W17" s="142"/>
      <c r="X17" s="144"/>
      <c r="Y17" s="144"/>
      <c r="Z17" s="144"/>
      <c r="AA17" s="144"/>
      <c r="AB17" s="144"/>
      <c r="AC17" s="320"/>
    </row>
    <row r="18" spans="1:29" ht="25.5" customHeight="1" thickBot="1" x14ac:dyDescent="0.2">
      <c r="A18" s="125" t="s">
        <v>45</v>
      </c>
      <c r="B18" s="204">
        <f>ROUNDDOWN(B6/16*5,-1)</f>
        <v>358430</v>
      </c>
      <c r="C18" s="204">
        <f t="shared" ref="C18:F18" si="32">ROUNDDOWN(C6/16*5,-1)</f>
        <v>229680</v>
      </c>
      <c r="D18" s="204">
        <f t="shared" si="32"/>
        <v>117550</v>
      </c>
      <c r="E18" s="204">
        <f t="shared" si="32"/>
        <v>217960</v>
      </c>
      <c r="F18" s="205">
        <f t="shared" si="32"/>
        <v>281500</v>
      </c>
      <c r="G18" s="225">
        <f t="shared" si="10"/>
        <v>286750</v>
      </c>
      <c r="H18" s="106">
        <f t="shared" si="10"/>
        <v>183750</v>
      </c>
      <c r="I18" s="106">
        <f t="shared" si="10"/>
        <v>94040</v>
      </c>
      <c r="J18" s="106">
        <f t="shared" si="10"/>
        <v>174370</v>
      </c>
      <c r="K18" s="106">
        <f t="shared" si="10"/>
        <v>225200</v>
      </c>
      <c r="L18" s="78">
        <f t="shared" si="19"/>
        <v>380790</v>
      </c>
      <c r="M18" s="78">
        <f t="shared" si="20"/>
        <v>461120</v>
      </c>
      <c r="N18" s="78">
        <f t="shared" si="21"/>
        <v>511950</v>
      </c>
      <c r="O18" s="78">
        <f t="shared" si="4"/>
        <v>277790</v>
      </c>
      <c r="P18" s="78">
        <f t="shared" si="5"/>
        <v>358120</v>
      </c>
      <c r="Q18" s="107">
        <f t="shared" si="6"/>
        <v>408950</v>
      </c>
      <c r="R18" s="216" t="s">
        <v>45</v>
      </c>
      <c r="S18" s="264"/>
      <c r="T18" s="156"/>
      <c r="U18" s="156"/>
      <c r="V18" s="156"/>
      <c r="W18" s="156"/>
      <c r="X18" s="158"/>
      <c r="Y18" s="158"/>
      <c r="Z18" s="158"/>
      <c r="AA18" s="158"/>
      <c r="AB18" s="158"/>
      <c r="AC18" s="321"/>
    </row>
    <row r="19" spans="1:29" ht="25.5" customHeight="1" x14ac:dyDescent="0.15">
      <c r="A19" s="68" t="s">
        <v>46</v>
      </c>
      <c r="B19" s="209">
        <f>ROUNDDOWN(B6/16*4,-1)</f>
        <v>286750</v>
      </c>
      <c r="C19" s="209">
        <f t="shared" ref="C19:F19" si="33">ROUNDDOWN(C6/16*4,-1)</f>
        <v>183750</v>
      </c>
      <c r="D19" s="209">
        <f t="shared" si="33"/>
        <v>94040</v>
      </c>
      <c r="E19" s="209">
        <f t="shared" si="33"/>
        <v>174370</v>
      </c>
      <c r="F19" s="210">
        <f t="shared" si="33"/>
        <v>225200</v>
      </c>
      <c r="G19" s="233"/>
      <c r="H19" s="47"/>
      <c r="I19" s="47"/>
      <c r="J19" s="47"/>
      <c r="K19" s="47"/>
      <c r="L19" s="46"/>
      <c r="M19" s="46"/>
      <c r="N19" s="46"/>
      <c r="O19" s="46"/>
      <c r="P19" s="46"/>
      <c r="Q19" s="55"/>
      <c r="R19" s="217" t="s">
        <v>46</v>
      </c>
      <c r="S19" s="266"/>
      <c r="T19" s="46"/>
      <c r="U19" s="46"/>
      <c r="V19" s="46"/>
      <c r="W19" s="46"/>
      <c r="X19" s="46"/>
      <c r="Y19" s="46"/>
      <c r="Z19" s="46"/>
      <c r="AA19" s="46"/>
      <c r="AB19" s="46"/>
      <c r="AC19" s="55"/>
    </row>
    <row r="20" spans="1:29" ht="25.5" customHeight="1" x14ac:dyDescent="0.15">
      <c r="A20" s="69" t="s">
        <v>47</v>
      </c>
      <c r="B20" s="9">
        <f>B19</f>
        <v>286750</v>
      </c>
      <c r="C20" s="9">
        <f t="shared" ref="C20:F20" si="34">C19</f>
        <v>183750</v>
      </c>
      <c r="D20" s="9">
        <f t="shared" si="34"/>
        <v>94040</v>
      </c>
      <c r="E20" s="9">
        <f t="shared" si="34"/>
        <v>174370</v>
      </c>
      <c r="F20" s="146">
        <f t="shared" si="34"/>
        <v>225200</v>
      </c>
      <c r="G20" s="235"/>
      <c r="H20" s="35"/>
      <c r="I20" s="35"/>
      <c r="J20" s="35"/>
      <c r="K20" s="35"/>
      <c r="L20" s="34"/>
      <c r="M20" s="34"/>
      <c r="N20" s="34"/>
      <c r="O20" s="34"/>
      <c r="P20" s="34"/>
      <c r="Q20" s="56"/>
      <c r="R20" s="28" t="s">
        <v>47</v>
      </c>
      <c r="S20" s="237"/>
      <c r="T20" s="34"/>
      <c r="U20" s="34"/>
      <c r="V20" s="34"/>
      <c r="W20" s="34"/>
      <c r="X20" s="34"/>
      <c r="Y20" s="34"/>
      <c r="Z20" s="34"/>
      <c r="AA20" s="34"/>
      <c r="AB20" s="34"/>
      <c r="AC20" s="56"/>
    </row>
    <row r="21" spans="1:29" ht="25.5" customHeight="1" x14ac:dyDescent="0.15">
      <c r="A21" s="69" t="s">
        <v>48</v>
      </c>
      <c r="B21" s="9">
        <f t="shared" ref="B21:F21" si="35">B20</f>
        <v>286750</v>
      </c>
      <c r="C21" s="9">
        <f t="shared" si="35"/>
        <v>183750</v>
      </c>
      <c r="D21" s="9">
        <f t="shared" si="35"/>
        <v>94040</v>
      </c>
      <c r="E21" s="9">
        <f t="shared" si="35"/>
        <v>174370</v>
      </c>
      <c r="F21" s="146">
        <f t="shared" si="35"/>
        <v>225200</v>
      </c>
      <c r="G21" s="237"/>
      <c r="H21" s="34"/>
      <c r="I21" s="34"/>
      <c r="J21" s="34"/>
      <c r="K21" s="34"/>
      <c r="L21" s="34"/>
      <c r="M21" s="34"/>
      <c r="N21" s="34"/>
      <c r="O21" s="34"/>
      <c r="P21" s="34"/>
      <c r="Q21" s="56"/>
      <c r="R21" s="28" t="s">
        <v>48</v>
      </c>
      <c r="S21" s="237"/>
      <c r="T21" s="34"/>
      <c r="U21" s="34"/>
      <c r="V21" s="34"/>
      <c r="W21" s="34"/>
      <c r="X21" s="34"/>
      <c r="Y21" s="34"/>
      <c r="Z21" s="34"/>
      <c r="AA21" s="34"/>
      <c r="AB21" s="34"/>
      <c r="AC21" s="56"/>
    </row>
    <row r="22" spans="1:29" ht="25.5" customHeight="1" thickBot="1" x14ac:dyDescent="0.2">
      <c r="A22" s="70" t="s">
        <v>49</v>
      </c>
      <c r="B22" s="213">
        <f>B19</f>
        <v>286750</v>
      </c>
      <c r="C22" s="213">
        <f t="shared" ref="C22:F22" si="36">C19</f>
        <v>183750</v>
      </c>
      <c r="D22" s="213">
        <f t="shared" si="36"/>
        <v>94040</v>
      </c>
      <c r="E22" s="213">
        <f t="shared" si="36"/>
        <v>174370</v>
      </c>
      <c r="F22" s="214">
        <f t="shared" si="36"/>
        <v>225200</v>
      </c>
      <c r="G22" s="238"/>
      <c r="H22" s="45"/>
      <c r="I22" s="45"/>
      <c r="J22" s="45"/>
      <c r="K22" s="45"/>
      <c r="L22" s="45"/>
      <c r="M22" s="45"/>
      <c r="N22" s="45"/>
      <c r="O22" s="45"/>
      <c r="P22" s="45"/>
      <c r="Q22" s="48"/>
      <c r="R22" s="218" t="s">
        <v>49</v>
      </c>
      <c r="S22" s="238"/>
      <c r="T22" s="45"/>
      <c r="U22" s="45"/>
      <c r="V22" s="45"/>
      <c r="W22" s="45"/>
      <c r="X22" s="45"/>
      <c r="Y22" s="45"/>
      <c r="Z22" s="45"/>
      <c r="AA22" s="45"/>
      <c r="AB22" s="45"/>
      <c r="AC22" s="48"/>
    </row>
    <row r="23" spans="1:29" x14ac:dyDescent="0.15">
      <c r="A23" s="176"/>
      <c r="B23" s="176"/>
      <c r="R23" s="176"/>
    </row>
  </sheetData>
  <mergeCells count="31">
    <mergeCell ref="A1:AC1"/>
    <mergeCell ref="A2:AC2"/>
    <mergeCell ref="G3:Q3"/>
    <mergeCell ref="S3:AC3"/>
    <mergeCell ref="X5:X6"/>
    <mergeCell ref="Y5:Y6"/>
    <mergeCell ref="Z5:Z6"/>
    <mergeCell ref="S4:T4"/>
    <mergeCell ref="AA4:AC4"/>
    <mergeCell ref="AA5:AA6"/>
    <mergeCell ref="AB5:AB6"/>
    <mergeCell ref="AC5:AC6"/>
    <mergeCell ref="D4:F4"/>
    <mergeCell ref="I4:K4"/>
    <mergeCell ref="G5:G6"/>
    <mergeCell ref="H5:H6"/>
    <mergeCell ref="U4:W4"/>
    <mergeCell ref="X4:Z4"/>
    <mergeCell ref="A3:A6"/>
    <mergeCell ref="B3:F3"/>
    <mergeCell ref="R3:R6"/>
    <mergeCell ref="B4:C4"/>
    <mergeCell ref="G4:H4"/>
    <mergeCell ref="L4:N4"/>
    <mergeCell ref="O4:Q4"/>
    <mergeCell ref="L5:L6"/>
    <mergeCell ref="M5:M6"/>
    <mergeCell ref="N5:N6"/>
    <mergeCell ref="O5:O6"/>
    <mergeCell ref="P5:P6"/>
    <mergeCell ref="Q5:Q6"/>
  </mergeCells>
  <phoneticPr fontId="1" type="noConversion"/>
  <printOptions horizontalCentered="1"/>
  <pageMargins left="0.23622047244094491" right="0.15748031496062992" top="0.51181102362204722" bottom="0.19685039370078741" header="0.51181102362204722" footer="0.15748031496062992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한밭관</vt:lpstr>
      <vt:lpstr>제1BTL관 </vt:lpstr>
      <vt:lpstr>제2BTL관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2024-08-09T05:20:17Z</cp:lastPrinted>
  <dcterms:created xsi:type="dcterms:W3CDTF">2010-01-27T04:15:17Z</dcterms:created>
  <dcterms:modified xsi:type="dcterms:W3CDTF">2024-08-09T05:20:24Z</dcterms:modified>
</cp:coreProperties>
</file>