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85" activeTab="1"/>
  </bookViews>
  <sheets>
    <sheet name="게시용 (2)" sheetId="4" r:id="rId1"/>
    <sheet name="2학기정산" sheetId="1" r:id="rId2"/>
    <sheet name="추가납입" sheetId="2" r:id="rId3"/>
    <sheet name="미확인계좌" sheetId="3" r:id="rId4"/>
  </sheets>
  <definedNames>
    <definedName name="_xlnm._FilterDatabase" localSheetId="1" hidden="1">'2학기정산'!$A$1:$V$675</definedName>
    <definedName name="_xlnm.Print_Area" localSheetId="0">#N/A</definedName>
    <definedName name="_xlnm.Print_Titles" localSheetId="0">'게시용 (2)'!$4:$5</definedName>
  </definedNames>
  <calcPr calcId="124519"/>
</workbook>
</file>

<file path=xl/calcChain.xml><?xml version="1.0" encoding="utf-8"?>
<calcChain xmlns="http://schemas.openxmlformats.org/spreadsheetml/2006/main">
  <c r="L608" i="1"/>
  <c r="K608"/>
  <c r="J608"/>
  <c r="I608"/>
  <c r="K424" l="1"/>
  <c r="K425"/>
  <c r="P12" i="3"/>
  <c r="O22" i="2"/>
  <c r="K250" i="1"/>
  <c r="M250" s="1"/>
  <c r="O250" s="1"/>
  <c r="M308"/>
  <c r="O308" s="1"/>
  <c r="O673" l="1"/>
  <c r="O672"/>
  <c r="O671"/>
  <c r="O670"/>
  <c r="O669"/>
  <c r="O668"/>
  <c r="M667"/>
  <c r="O667" s="1"/>
  <c r="M666"/>
  <c r="O666" s="1"/>
  <c r="M665"/>
  <c r="O665" s="1"/>
  <c r="L664"/>
  <c r="K664"/>
  <c r="J664"/>
  <c r="I664"/>
  <c r="M663"/>
  <c r="O663" s="1"/>
  <c r="M662"/>
  <c r="O662" s="1"/>
  <c r="J661"/>
  <c r="M661" s="1"/>
  <c r="O661" s="1"/>
  <c r="J660"/>
  <c r="I660"/>
  <c r="M659"/>
  <c r="O659" s="1"/>
  <c r="M658"/>
  <c r="I657"/>
  <c r="M657" s="1"/>
  <c r="M656"/>
  <c r="O656" s="1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I635"/>
  <c r="M635" s="1"/>
  <c r="L634"/>
  <c r="K634"/>
  <c r="J634"/>
  <c r="I634"/>
  <c r="M633"/>
  <c r="O633" s="1"/>
  <c r="M632"/>
  <c r="M631"/>
  <c r="M630"/>
  <c r="M629"/>
  <c r="M628"/>
  <c r="O628" s="1"/>
  <c r="L627"/>
  <c r="K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O609" s="1"/>
  <c r="M608"/>
  <c r="O608" s="1"/>
  <c r="M607"/>
  <c r="M606"/>
  <c r="M605"/>
  <c r="I604"/>
  <c r="M604" s="1"/>
  <c r="M603"/>
  <c r="M602"/>
  <c r="M601"/>
  <c r="M600"/>
  <c r="M599"/>
  <c r="M598"/>
  <c r="O598" s="1"/>
  <c r="M597"/>
  <c r="M596"/>
  <c r="M595"/>
  <c r="M594"/>
  <c r="M593"/>
  <c r="M592"/>
  <c r="L591"/>
  <c r="K591"/>
  <c r="M590"/>
  <c r="O590" s="1"/>
  <c r="M589"/>
  <c r="M588"/>
  <c r="M587"/>
  <c r="M586"/>
  <c r="M585"/>
  <c r="M584"/>
  <c r="M583"/>
  <c r="O583" s="1"/>
  <c r="M582"/>
  <c r="M581"/>
  <c r="M580"/>
  <c r="O580" s="1"/>
  <c r="M579"/>
  <c r="M578"/>
  <c r="M577"/>
  <c r="M576"/>
  <c r="M575"/>
  <c r="M574"/>
  <c r="M573"/>
  <c r="O573" s="1"/>
  <c r="M572"/>
  <c r="O572" s="1"/>
  <c r="L571"/>
  <c r="K571"/>
  <c r="J571"/>
  <c r="I571"/>
  <c r="M570"/>
  <c r="M569"/>
  <c r="M568"/>
  <c r="M567"/>
  <c r="M566"/>
  <c r="M565"/>
  <c r="M564"/>
  <c r="M563"/>
  <c r="M562"/>
  <c r="M561"/>
  <c r="M560"/>
  <c r="M559"/>
  <c r="M558"/>
  <c r="M557"/>
  <c r="M556"/>
  <c r="O556" s="1"/>
  <c r="M555"/>
  <c r="M554"/>
  <c r="M553"/>
  <c r="O553" s="1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O528" s="1"/>
  <c r="M527"/>
  <c r="M526"/>
  <c r="M525"/>
  <c r="M524"/>
  <c r="M523"/>
  <c r="M522"/>
  <c r="M521"/>
  <c r="M520"/>
  <c r="M519"/>
  <c r="M518"/>
  <c r="M517"/>
  <c r="M516"/>
  <c r="M515"/>
  <c r="M514"/>
  <c r="O514" s="1"/>
  <c r="M513"/>
  <c r="M512"/>
  <c r="M511"/>
  <c r="M510"/>
  <c r="M509"/>
  <c r="M508"/>
  <c r="M507"/>
  <c r="M506"/>
  <c r="M505"/>
  <c r="M504"/>
  <c r="M503"/>
  <c r="O503" s="1"/>
  <c r="L502"/>
  <c r="M502" s="1"/>
  <c r="M501"/>
  <c r="M500"/>
  <c r="M499"/>
  <c r="M498"/>
  <c r="M497"/>
  <c r="M496"/>
  <c r="M495"/>
  <c r="M494"/>
  <c r="M493"/>
  <c r="M492"/>
  <c r="M491"/>
  <c r="O491" s="1"/>
  <c r="M490"/>
  <c r="M489"/>
  <c r="M488"/>
  <c r="M487"/>
  <c r="L486"/>
  <c r="M486" s="1"/>
  <c r="O485"/>
  <c r="J484"/>
  <c r="M484" s="1"/>
  <c r="M483"/>
  <c r="O483" s="1"/>
  <c r="M482"/>
  <c r="M481"/>
  <c r="M480"/>
  <c r="M479"/>
  <c r="M478"/>
  <c r="M477"/>
  <c r="M476"/>
  <c r="M475"/>
  <c r="L474"/>
  <c r="M474" s="1"/>
  <c r="L473"/>
  <c r="M473" s="1"/>
  <c r="O473" s="1"/>
  <c r="M472"/>
  <c r="M471"/>
  <c r="M470"/>
  <c r="O470" s="1"/>
  <c r="M469"/>
  <c r="M468"/>
  <c r="O468" s="1"/>
  <c r="L467"/>
  <c r="K467"/>
  <c r="J467"/>
  <c r="I467"/>
  <c r="M466"/>
  <c r="M465"/>
  <c r="M464"/>
  <c r="M463"/>
  <c r="M462"/>
  <c r="M461"/>
  <c r="M460"/>
  <c r="M459"/>
  <c r="M458"/>
  <c r="M457"/>
  <c r="O457" s="1"/>
  <c r="M456"/>
  <c r="M455"/>
  <c r="M454"/>
  <c r="M453"/>
  <c r="M452"/>
  <c r="M451"/>
  <c r="M450"/>
  <c r="O450" s="1"/>
  <c r="M449"/>
  <c r="M448"/>
  <c r="M447"/>
  <c r="M446"/>
  <c r="M445"/>
  <c r="O445" s="1"/>
  <c r="L444"/>
  <c r="K444"/>
  <c r="J444"/>
  <c r="I444"/>
  <c r="M443"/>
  <c r="M442"/>
  <c r="M441"/>
  <c r="M440"/>
  <c r="M439"/>
  <c r="M438"/>
  <c r="M437"/>
  <c r="M436"/>
  <c r="M435"/>
  <c r="O435" s="1"/>
  <c r="M434"/>
  <c r="O434" s="1"/>
  <c r="M433"/>
  <c r="O433" s="1"/>
  <c r="M431"/>
  <c r="O431" s="1"/>
  <c r="M430"/>
  <c r="O430" s="1"/>
  <c r="M429"/>
  <c r="M428"/>
  <c r="M427"/>
  <c r="M426"/>
  <c r="M425"/>
  <c r="M424"/>
  <c r="M423"/>
  <c r="M422"/>
  <c r="M421"/>
  <c r="O421" s="1"/>
  <c r="M420"/>
  <c r="O420" s="1"/>
  <c r="M419"/>
  <c r="M418"/>
  <c r="O418" s="1"/>
  <c r="M417"/>
  <c r="O417" s="1"/>
  <c r="M416"/>
  <c r="O416" s="1"/>
  <c r="M415"/>
  <c r="O415" s="1"/>
  <c r="M414"/>
  <c r="M413"/>
  <c r="M412"/>
  <c r="M411"/>
  <c r="O411" s="1"/>
  <c r="M410"/>
  <c r="M409"/>
  <c r="O409" s="1"/>
  <c r="M408"/>
  <c r="O408" s="1"/>
  <c r="M407"/>
  <c r="O407" s="1"/>
  <c r="M406"/>
  <c r="O406" s="1"/>
  <c r="M405"/>
  <c r="M404"/>
  <c r="M403"/>
  <c r="M402"/>
  <c r="O402" s="1"/>
  <c r="M401"/>
  <c r="M400"/>
  <c r="M399"/>
  <c r="O399" s="1"/>
  <c r="M398"/>
  <c r="O398" s="1"/>
  <c r="M397"/>
  <c r="O397" s="1"/>
  <c r="M396"/>
  <c r="O396" s="1"/>
  <c r="M395"/>
  <c r="O395" s="1"/>
  <c r="M394"/>
  <c r="O394" s="1"/>
  <c r="M393"/>
  <c r="O393" s="1"/>
  <c r="M392"/>
  <c r="O392" s="1"/>
  <c r="M391"/>
  <c r="O391" s="1"/>
  <c r="L390"/>
  <c r="K390"/>
  <c r="J390"/>
  <c r="M389"/>
  <c r="O389" s="1"/>
  <c r="M388"/>
  <c r="O388" s="1"/>
  <c r="M387"/>
  <c r="O387" s="1"/>
  <c r="M386"/>
  <c r="O386" s="1"/>
  <c r="M385"/>
  <c r="O385" s="1"/>
  <c r="L384"/>
  <c r="K384"/>
  <c r="J384"/>
  <c r="I384"/>
  <c r="M383"/>
  <c r="O383" s="1"/>
  <c r="L382"/>
  <c r="K382"/>
  <c r="J382"/>
  <c r="I382"/>
  <c r="M381"/>
  <c r="M380"/>
  <c r="M379"/>
  <c r="M378"/>
  <c r="O378" s="1"/>
  <c r="M377"/>
  <c r="O377" s="1"/>
  <c r="L376"/>
  <c r="K376"/>
  <c r="J376"/>
  <c r="I376"/>
  <c r="M375"/>
  <c r="O375" s="1"/>
  <c r="L374"/>
  <c r="K374"/>
  <c r="J374"/>
  <c r="I374"/>
  <c r="M373"/>
  <c r="O373" s="1"/>
  <c r="L372"/>
  <c r="K372"/>
  <c r="J372"/>
  <c r="I372"/>
  <c r="M371"/>
  <c r="O371" s="1"/>
  <c r="L370"/>
  <c r="K370"/>
  <c r="J370"/>
  <c r="I370"/>
  <c r="M369"/>
  <c r="M368"/>
  <c r="M367"/>
  <c r="O367" s="1"/>
  <c r="L366"/>
  <c r="K366"/>
  <c r="J366"/>
  <c r="I366"/>
  <c r="M365"/>
  <c r="M364"/>
  <c r="O364" s="1"/>
  <c r="M363"/>
  <c r="O363" s="1"/>
  <c r="L362"/>
  <c r="K362"/>
  <c r="J362"/>
  <c r="I362"/>
  <c r="M361"/>
  <c r="M360"/>
  <c r="M359"/>
  <c r="M358"/>
  <c r="M357"/>
  <c r="M356"/>
  <c r="M355"/>
  <c r="M354"/>
  <c r="M353"/>
  <c r="M352"/>
  <c r="M351"/>
  <c r="M350"/>
  <c r="M349"/>
  <c r="M348"/>
  <c r="I347"/>
  <c r="M347" s="1"/>
  <c r="O347" s="1"/>
  <c r="I346"/>
  <c r="M346" s="1"/>
  <c r="O346" s="1"/>
  <c r="M345"/>
  <c r="M344"/>
  <c r="M343"/>
  <c r="O343" s="1"/>
  <c r="M342"/>
  <c r="M341"/>
  <c r="M340"/>
  <c r="M339"/>
  <c r="M338"/>
  <c r="M337"/>
  <c r="M336"/>
  <c r="O336" s="1"/>
  <c r="M335"/>
  <c r="M334"/>
  <c r="M333"/>
  <c r="O333" s="1"/>
  <c r="M332"/>
  <c r="M331"/>
  <c r="O331" s="1"/>
  <c r="I330"/>
  <c r="M330" s="1"/>
  <c r="I329"/>
  <c r="M329" s="1"/>
  <c r="O329" s="1"/>
  <c r="M328"/>
  <c r="M327"/>
  <c r="M326"/>
  <c r="M325"/>
  <c r="M324"/>
  <c r="M323"/>
  <c r="M322"/>
  <c r="M321"/>
  <c r="M320"/>
  <c r="M319"/>
  <c r="M318"/>
  <c r="O318" s="1"/>
  <c r="M317"/>
  <c r="O317" s="1"/>
  <c r="M316"/>
  <c r="M315"/>
  <c r="M314"/>
  <c r="M313"/>
  <c r="M312"/>
  <c r="M311"/>
  <c r="M310"/>
  <c r="M309"/>
  <c r="M307"/>
  <c r="M306"/>
  <c r="O306" s="1"/>
  <c r="M305"/>
  <c r="M304"/>
  <c r="M303"/>
  <c r="M302"/>
  <c r="I301"/>
  <c r="M301" s="1"/>
  <c r="M300"/>
  <c r="M299"/>
  <c r="M298"/>
  <c r="O298" s="1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O280" s="1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49"/>
  <c r="M248"/>
  <c r="M247"/>
  <c r="M246"/>
  <c r="M245"/>
  <c r="M244"/>
  <c r="O244" s="1"/>
  <c r="M243"/>
  <c r="M242"/>
  <c r="M241"/>
  <c r="M240"/>
  <c r="O240" s="1"/>
  <c r="M239"/>
  <c r="O239" s="1"/>
  <c r="M238"/>
  <c r="M237"/>
  <c r="M236"/>
  <c r="O236" s="1"/>
  <c r="M235"/>
  <c r="M234"/>
  <c r="M233"/>
  <c r="O233" s="1"/>
  <c r="M232"/>
  <c r="M231"/>
  <c r="M230"/>
  <c r="M229"/>
  <c r="M228"/>
  <c r="M227"/>
  <c r="M226"/>
  <c r="M225"/>
  <c r="M224"/>
  <c r="M223"/>
  <c r="M222"/>
  <c r="M221"/>
  <c r="L219"/>
  <c r="M219" s="1"/>
  <c r="M218"/>
  <c r="M217"/>
  <c r="M216"/>
  <c r="M215"/>
  <c r="M214"/>
  <c r="M213"/>
  <c r="M212"/>
  <c r="M211"/>
  <c r="M210"/>
  <c r="M209"/>
  <c r="M208"/>
  <c r="M207"/>
  <c r="M206"/>
  <c r="M205"/>
  <c r="M204"/>
  <c r="O204" s="1"/>
  <c r="M203"/>
  <c r="M202"/>
  <c r="M201"/>
  <c r="M200"/>
  <c r="M199"/>
  <c r="M198"/>
  <c r="M197"/>
  <c r="M196"/>
  <c r="O196" s="1"/>
  <c r="M195"/>
  <c r="M194"/>
  <c r="M193"/>
  <c r="M192"/>
  <c r="M191"/>
  <c r="M190"/>
  <c r="M189"/>
  <c r="O189" s="1"/>
  <c r="M188"/>
  <c r="M187"/>
  <c r="M186"/>
  <c r="M185"/>
  <c r="M184"/>
  <c r="M183"/>
  <c r="M182"/>
  <c r="O182" s="1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O154" s="1"/>
  <c r="M153"/>
  <c r="L152"/>
  <c r="M152" s="1"/>
  <c r="M151"/>
  <c r="O151" s="1"/>
  <c r="M150"/>
  <c r="O150" s="1"/>
  <c r="L149"/>
  <c r="K149"/>
  <c r="J149"/>
  <c r="I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O119" s="1"/>
  <c r="M118"/>
  <c r="M117"/>
  <c r="M116"/>
  <c r="M115"/>
  <c r="M114"/>
  <c r="O114" s="1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O77" s="1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O48" s="1"/>
  <c r="M47"/>
  <c r="O47" s="1"/>
  <c r="M46"/>
  <c r="M45"/>
  <c r="M44"/>
  <c r="M43"/>
  <c r="M42"/>
  <c r="M41"/>
  <c r="M40"/>
  <c r="M39"/>
  <c r="M38"/>
  <c r="M37"/>
  <c r="M36"/>
  <c r="M35"/>
  <c r="O35" s="1"/>
  <c r="M34"/>
  <c r="O34" s="1"/>
  <c r="M33"/>
  <c r="M32"/>
  <c r="M31"/>
  <c r="M30"/>
  <c r="M29"/>
  <c r="M28"/>
  <c r="M27"/>
  <c r="M26"/>
  <c r="M25"/>
  <c r="M24"/>
  <c r="M23"/>
  <c r="M22"/>
  <c r="M21"/>
  <c r="M20"/>
  <c r="M19"/>
  <c r="M18"/>
  <c r="M17"/>
  <c r="L16"/>
  <c r="K16"/>
  <c r="I16"/>
  <c r="M15"/>
  <c r="O15" s="1"/>
  <c r="M14"/>
  <c r="M13"/>
  <c r="M12"/>
  <c r="M11"/>
  <c r="M10"/>
  <c r="O10" s="1"/>
  <c r="M9"/>
  <c r="M8"/>
  <c r="M7"/>
  <c r="M6"/>
  <c r="M5"/>
  <c r="M4"/>
  <c r="O4" s="1"/>
  <c r="M3"/>
  <c r="O3" s="1"/>
  <c r="M2"/>
  <c r="O2" s="1"/>
  <c r="O653" l="1"/>
  <c r="O615"/>
  <c r="O619"/>
  <c r="O623"/>
  <c r="O631"/>
  <c r="O655"/>
  <c r="O658"/>
  <c r="O611"/>
  <c r="O506"/>
  <c r="O510"/>
  <c r="O637"/>
  <c r="O574"/>
  <c r="O578"/>
  <c r="O581"/>
  <c r="O584"/>
  <c r="O588"/>
  <c r="O592"/>
  <c r="O504"/>
  <c r="O508"/>
  <c r="O542"/>
  <c r="O546"/>
  <c r="O550"/>
  <c r="O558"/>
  <c r="O562"/>
  <c r="O566"/>
  <c r="O570"/>
  <c r="O538"/>
  <c r="O576"/>
  <c r="O606"/>
  <c r="O477"/>
  <c r="O481"/>
  <c r="O613"/>
  <c r="O617"/>
  <c r="O621"/>
  <c r="O625"/>
  <c r="O512"/>
  <c r="O515"/>
  <c r="O519"/>
  <c r="O523"/>
  <c r="O527"/>
  <c r="O530"/>
  <c r="O534"/>
  <c r="O474"/>
  <c r="O629"/>
  <c r="O505"/>
  <c r="O509"/>
  <c r="O513"/>
  <c r="O9"/>
  <c r="O507"/>
  <c r="O511"/>
  <c r="O582"/>
  <c r="O49"/>
  <c r="O53"/>
  <c r="O57"/>
  <c r="O61"/>
  <c r="O65"/>
  <c r="O69"/>
  <c r="O73"/>
  <c r="O400"/>
  <c r="O403"/>
  <c r="O425"/>
  <c r="O429"/>
  <c r="O436"/>
  <c r="O440"/>
  <c r="O446"/>
  <c r="O453"/>
  <c r="O460"/>
  <c r="O464"/>
  <c r="O493"/>
  <c r="O497"/>
  <c r="O501"/>
  <c r="O518"/>
  <c r="O522"/>
  <c r="O526"/>
  <c r="O529"/>
  <c r="O537"/>
  <c r="O541"/>
  <c r="O545"/>
  <c r="O549"/>
  <c r="O554"/>
  <c r="O557"/>
  <c r="O587"/>
  <c r="O638"/>
  <c r="O642"/>
  <c r="O646"/>
  <c r="O650"/>
  <c r="O654"/>
  <c r="O657"/>
  <c r="M16"/>
  <c r="O16" s="1"/>
  <c r="M571"/>
  <c r="O571" s="1"/>
  <c r="M149"/>
  <c r="M374"/>
  <c r="O374" s="1"/>
  <c r="M376"/>
  <c r="O376" s="1"/>
  <c r="M382"/>
  <c r="O382" s="1"/>
  <c r="M384"/>
  <c r="O384" s="1"/>
  <c r="O423"/>
  <c r="O427"/>
  <c r="O448"/>
  <c r="O451"/>
  <c r="O455"/>
  <c r="M467"/>
  <c r="O467" s="1"/>
  <c r="O489"/>
  <c r="O495"/>
  <c r="O499"/>
  <c r="M664"/>
  <c r="O664" s="1"/>
  <c r="M366"/>
  <c r="O366" s="1"/>
  <c r="M390"/>
  <c r="O390" s="1"/>
  <c r="M627"/>
  <c r="O627" s="1"/>
  <c r="M634"/>
  <c r="O634" s="1"/>
  <c r="M362"/>
  <c r="O362" s="1"/>
  <c r="M444"/>
  <c r="O444" s="1"/>
  <c r="O7"/>
  <c r="M370"/>
  <c r="O370" s="1"/>
  <c r="M372"/>
  <c r="O372" s="1"/>
  <c r="M591"/>
  <c r="O591" s="1"/>
  <c r="M660"/>
  <c r="O660" s="1"/>
  <c r="O5"/>
  <c r="O120"/>
  <c r="O124"/>
  <c r="O128"/>
  <c r="O132"/>
  <c r="O136"/>
  <c r="O140"/>
  <c r="O145"/>
  <c r="O234"/>
  <c r="O242"/>
  <c r="O245"/>
  <c r="O249"/>
  <c r="O252"/>
  <c r="O256"/>
  <c r="O260"/>
  <c r="O264"/>
  <c r="O268"/>
  <c r="O272"/>
  <c r="O276"/>
  <c r="O319"/>
  <c r="O323"/>
  <c r="O327"/>
  <c r="O340"/>
  <c r="O344"/>
  <c r="O350"/>
  <c r="O354"/>
  <c r="O358"/>
  <c r="O597"/>
  <c r="O122"/>
  <c r="O126"/>
  <c r="O130"/>
  <c r="O134"/>
  <c r="O138"/>
  <c r="O142"/>
  <c r="O147"/>
  <c r="O238"/>
  <c r="O247"/>
  <c r="O254"/>
  <c r="O258"/>
  <c r="O262"/>
  <c r="O266"/>
  <c r="O270"/>
  <c r="O274"/>
  <c r="O278"/>
  <c r="O281"/>
  <c r="O285"/>
  <c r="O288"/>
  <c r="O292"/>
  <c r="O296"/>
  <c r="O299"/>
  <c r="O303"/>
  <c r="O310"/>
  <c r="O314"/>
  <c r="O321"/>
  <c r="O325"/>
  <c r="O348"/>
  <c r="O352"/>
  <c r="O356"/>
  <c r="O360"/>
  <c r="O560"/>
  <c r="O594"/>
  <c r="O8"/>
  <c r="O20"/>
  <c r="O22"/>
  <c r="O26"/>
  <c r="O30"/>
  <c r="O50"/>
  <c r="O54"/>
  <c r="O58"/>
  <c r="O62"/>
  <c r="O66"/>
  <c r="O70"/>
  <c r="O74"/>
  <c r="O123"/>
  <c r="O127"/>
  <c r="O131"/>
  <c r="O135"/>
  <c r="O139"/>
  <c r="O143"/>
  <c r="O144"/>
  <c r="O148"/>
  <c r="O401"/>
  <c r="O533"/>
  <c r="O561"/>
  <c r="O565"/>
  <c r="O569"/>
  <c r="O595"/>
  <c r="O602"/>
  <c r="O6"/>
  <c r="O121"/>
  <c r="O125"/>
  <c r="O129"/>
  <c r="O133"/>
  <c r="O137"/>
  <c r="O141"/>
  <c r="O146"/>
  <c r="O55"/>
  <c r="O63"/>
  <c r="O67"/>
  <c r="O75"/>
  <c r="O51"/>
  <c r="O59"/>
  <c r="O71"/>
  <c r="O18"/>
  <c r="O24"/>
  <c r="O28"/>
  <c r="O32"/>
  <c r="O52"/>
  <c r="O56"/>
  <c r="O60"/>
  <c r="O64"/>
  <c r="O68"/>
  <c r="O72"/>
  <c r="O76"/>
  <c r="O79"/>
  <c r="O83"/>
  <c r="O87"/>
  <c r="O91"/>
  <c r="O95"/>
  <c r="O99"/>
  <c r="O103"/>
  <c r="O107"/>
  <c r="O111"/>
  <c r="O118"/>
  <c r="O153"/>
  <c r="O165"/>
  <c r="O169"/>
  <c r="O173"/>
  <c r="O178"/>
  <c r="O185"/>
  <c r="O192"/>
  <c r="O199"/>
  <c r="O203"/>
  <c r="O205"/>
  <c r="O209"/>
  <c r="O212"/>
  <c r="O216"/>
  <c r="O223"/>
  <c r="O227"/>
  <c r="O231"/>
  <c r="O235"/>
  <c r="O332"/>
  <c r="O345"/>
  <c r="O351"/>
  <c r="O355"/>
  <c r="O359"/>
  <c r="O330"/>
  <c r="O155"/>
  <c r="O159"/>
  <c r="O163"/>
  <c r="O167"/>
  <c r="O171"/>
  <c r="O175"/>
  <c r="O177"/>
  <c r="O180"/>
  <c r="O197"/>
  <c r="O201"/>
  <c r="O207"/>
  <c r="O214"/>
  <c r="O218"/>
  <c r="O349"/>
  <c r="O353"/>
  <c r="O357"/>
  <c r="O361"/>
  <c r="O412"/>
  <c r="O641"/>
  <c r="O12"/>
  <c r="O17"/>
  <c r="O23"/>
  <c r="O27"/>
  <c r="O31"/>
  <c r="O80"/>
  <c r="O84"/>
  <c r="O92"/>
  <c r="O96"/>
  <c r="O100"/>
  <c r="O104"/>
  <c r="O108"/>
  <c r="O112"/>
  <c r="O115"/>
  <c r="O149"/>
  <c r="O156"/>
  <c r="O160"/>
  <c r="O164"/>
  <c r="O168"/>
  <c r="O172"/>
  <c r="O176"/>
  <c r="O181"/>
  <c r="O184"/>
  <c r="O188"/>
  <c r="O191"/>
  <c r="O195"/>
  <c r="O198"/>
  <c r="O202"/>
  <c r="O208"/>
  <c r="O211"/>
  <c r="O215"/>
  <c r="O219"/>
  <c r="O222"/>
  <c r="O226"/>
  <c r="O230"/>
  <c r="O241"/>
  <c r="O248"/>
  <c r="O251"/>
  <c r="O255"/>
  <c r="O259"/>
  <c r="O263"/>
  <c r="O267"/>
  <c r="O271"/>
  <c r="O275"/>
  <c r="O279"/>
  <c r="O282"/>
  <c r="O289"/>
  <c r="O293"/>
  <c r="O297"/>
  <c r="O300"/>
  <c r="O304"/>
  <c r="O307"/>
  <c r="O311"/>
  <c r="O315"/>
  <c r="O322"/>
  <c r="O326"/>
  <c r="O334"/>
  <c r="O337"/>
  <c r="O341"/>
  <c r="O365"/>
  <c r="O422"/>
  <c r="O426"/>
  <c r="O437"/>
  <c r="O441"/>
  <c r="O447"/>
  <c r="O454"/>
  <c r="O471"/>
  <c r="O490"/>
  <c r="O492"/>
  <c r="O496"/>
  <c r="O500"/>
  <c r="O555"/>
  <c r="O596"/>
  <c r="O607"/>
  <c r="O19"/>
  <c r="O21"/>
  <c r="O25"/>
  <c r="O29"/>
  <c r="O33"/>
  <c r="O39"/>
  <c r="O43"/>
  <c r="O186"/>
  <c r="O200"/>
  <c r="O206"/>
  <c r="O210"/>
  <c r="O213"/>
  <c r="O217"/>
  <c r="O224"/>
  <c r="O228"/>
  <c r="O232"/>
  <c r="O237"/>
  <c r="O246"/>
  <c r="O253"/>
  <c r="O257"/>
  <c r="O261"/>
  <c r="O265"/>
  <c r="O269"/>
  <c r="O273"/>
  <c r="O277"/>
  <c r="O320"/>
  <c r="O324"/>
  <c r="O328"/>
  <c r="O424"/>
  <c r="O428"/>
  <c r="O449"/>
  <c r="O452"/>
  <c r="O456"/>
  <c r="O459"/>
  <c r="O463"/>
  <c r="O469"/>
  <c r="O476"/>
  <c r="O480"/>
  <c r="O494"/>
  <c r="O498"/>
  <c r="O577"/>
  <c r="O593"/>
  <c r="O600"/>
  <c r="O605"/>
  <c r="O40"/>
  <c r="O37"/>
  <c r="O41"/>
  <c r="O81"/>
  <c r="O89"/>
  <c r="O93"/>
  <c r="O97"/>
  <c r="O101"/>
  <c r="O105"/>
  <c r="O109"/>
  <c r="O113"/>
  <c r="O116"/>
  <c r="O152"/>
  <c r="O158"/>
  <c r="O162"/>
  <c r="O166"/>
  <c r="O170"/>
  <c r="O174"/>
  <c r="O179"/>
  <c r="O183"/>
  <c r="O187"/>
  <c r="O190"/>
  <c r="O194"/>
  <c r="O221"/>
  <c r="O225"/>
  <c r="O229"/>
  <c r="O243"/>
  <c r="O284"/>
  <c r="O287"/>
  <c r="O291"/>
  <c r="O295"/>
  <c r="O302"/>
  <c r="O309"/>
  <c r="O313"/>
  <c r="O339"/>
  <c r="O369"/>
  <c r="O379"/>
  <c r="O381"/>
  <c r="O405"/>
  <c r="O414"/>
  <c r="O438"/>
  <c r="O442"/>
  <c r="O461"/>
  <c r="O465"/>
  <c r="O478"/>
  <c r="O482"/>
  <c r="O486"/>
  <c r="O517"/>
  <c r="O521"/>
  <c r="O525"/>
  <c r="O532"/>
  <c r="O536"/>
  <c r="O540"/>
  <c r="O544"/>
  <c r="O548"/>
  <c r="O552"/>
  <c r="O564"/>
  <c r="O568"/>
  <c r="O586"/>
  <c r="O599"/>
  <c r="O603"/>
  <c r="O604"/>
  <c r="O612"/>
  <c r="O616"/>
  <c r="O620"/>
  <c r="O624"/>
  <c r="O632"/>
  <c r="O13"/>
  <c r="O14"/>
  <c r="O45"/>
  <c r="O85"/>
  <c r="O11"/>
  <c r="O38"/>
  <c r="O42"/>
  <c r="O46"/>
  <c r="O78"/>
  <c r="O82"/>
  <c r="O86"/>
  <c r="O90"/>
  <c r="O94"/>
  <c r="O98"/>
  <c r="O102"/>
  <c r="O106"/>
  <c r="O110"/>
  <c r="O117"/>
  <c r="O380"/>
  <c r="O439"/>
  <c r="O443"/>
  <c r="O458"/>
  <c r="O462"/>
  <c r="O466"/>
  <c r="O472"/>
  <c r="O475"/>
  <c r="O479"/>
  <c r="O487"/>
  <c r="O502"/>
  <c r="O575"/>
  <c r="O579"/>
  <c r="O639"/>
  <c r="O643"/>
  <c r="O647"/>
  <c r="O651"/>
  <c r="O484"/>
  <c r="O488"/>
  <c r="O601"/>
  <c r="O610"/>
  <c r="O614"/>
  <c r="O618"/>
  <c r="O622"/>
  <c r="O626"/>
  <c r="O630"/>
  <c r="O636"/>
  <c r="O640"/>
  <c r="O644"/>
  <c r="O648"/>
  <c r="O652"/>
  <c r="O36"/>
  <c r="O44"/>
  <c r="O88"/>
  <c r="O157"/>
  <c r="O161"/>
  <c r="O193"/>
  <c r="O283"/>
  <c r="O286"/>
  <c r="O290"/>
  <c r="O294"/>
  <c r="O305"/>
  <c r="O312"/>
  <c r="O316"/>
  <c r="O335"/>
  <c r="O338"/>
  <c r="O342"/>
  <c r="O368"/>
  <c r="O404"/>
  <c r="O410"/>
  <c r="O413"/>
  <c r="O419"/>
  <c r="O516"/>
  <c r="O520"/>
  <c r="O524"/>
  <c r="O531"/>
  <c r="O535"/>
  <c r="O539"/>
  <c r="O543"/>
  <c r="O547"/>
  <c r="O551"/>
  <c r="O559"/>
  <c r="O563"/>
  <c r="O567"/>
  <c r="O585"/>
  <c r="O589"/>
  <c r="O645"/>
  <c r="O649"/>
  <c r="O635"/>
  <c r="O301"/>
  <c r="O674" l="1"/>
</calcChain>
</file>

<file path=xl/sharedStrings.xml><?xml version="1.0" encoding="utf-8"?>
<sst xmlns="http://schemas.openxmlformats.org/spreadsheetml/2006/main" count="5533" uniqueCount="2951">
  <si>
    <t>순번</t>
  </si>
  <si>
    <t>동</t>
  </si>
  <si>
    <t>성별</t>
  </si>
  <si>
    <t>호수</t>
  </si>
  <si>
    <t>방번호</t>
  </si>
  <si>
    <t>이름+전화</t>
  </si>
  <si>
    <t>이름</t>
    <phoneticPr fontId="2" type="noConversion"/>
  </si>
  <si>
    <t>전화번호</t>
  </si>
  <si>
    <t>선납금</t>
  </si>
  <si>
    <t>9월요금</t>
    <phoneticPr fontId="2" type="noConversion"/>
  </si>
  <si>
    <t>10월요금</t>
    <phoneticPr fontId="2" type="noConversion"/>
  </si>
  <si>
    <t>11월요금</t>
    <phoneticPr fontId="2" type="noConversion"/>
  </si>
  <si>
    <t>12월요금</t>
    <phoneticPr fontId="2" type="noConversion"/>
  </si>
  <si>
    <t>총액</t>
  </si>
  <si>
    <t>추가납부</t>
  </si>
  <si>
    <t>환불액</t>
  </si>
  <si>
    <t>은행</t>
  </si>
  <si>
    <t>계좌번호</t>
  </si>
  <si>
    <t>예금주</t>
  </si>
  <si>
    <t>납부기한</t>
  </si>
  <si>
    <t>비 고</t>
  </si>
  <si>
    <t>인재</t>
  </si>
  <si>
    <t>남</t>
  </si>
  <si>
    <t>201호실</t>
  </si>
  <si>
    <t>88</t>
  </si>
  <si>
    <t>110517258280</t>
  </si>
  <si>
    <t>202호실</t>
  </si>
  <si>
    <t>04</t>
  </si>
  <si>
    <t>937702-00-858310</t>
    <phoneticPr fontId="2" type="noConversion"/>
  </si>
  <si>
    <t>203호실</t>
  </si>
  <si>
    <t>202602-04-337393</t>
    <phoneticPr fontId="2" type="noConversion"/>
  </si>
  <si>
    <t>204호실</t>
  </si>
  <si>
    <t>66460101330293</t>
  </si>
  <si>
    <t>205호실</t>
  </si>
  <si>
    <t>11</t>
  </si>
  <si>
    <t>302-54906342-81</t>
    <phoneticPr fontId="2" type="noConversion"/>
  </si>
  <si>
    <t>206A호실</t>
  </si>
  <si>
    <t>81</t>
  </si>
  <si>
    <t>207A호실</t>
  </si>
  <si>
    <t>208A호실</t>
  </si>
  <si>
    <t>03</t>
  </si>
  <si>
    <t>208B호실</t>
  </si>
  <si>
    <t>209A호실</t>
  </si>
  <si>
    <t>92</t>
  </si>
  <si>
    <t>100068886107</t>
  </si>
  <si>
    <t>209B호실</t>
  </si>
  <si>
    <t>94580201074811</t>
  </si>
  <si>
    <t>210A호실</t>
  </si>
  <si>
    <t>1000-8895-9016</t>
  </si>
  <si>
    <t>210B호실</t>
  </si>
  <si>
    <t>3025647829591</t>
  </si>
  <si>
    <t>211A호실</t>
  </si>
  <si>
    <t>211B호실</t>
  </si>
  <si>
    <t>737031-56-123711</t>
    <phoneticPr fontId="2" type="noConversion"/>
  </si>
  <si>
    <t>212A호실</t>
  </si>
  <si>
    <t>352-1557-3874-93</t>
    <phoneticPr fontId="2" type="noConversion"/>
  </si>
  <si>
    <t>212B호실</t>
  </si>
  <si>
    <t>90</t>
  </si>
  <si>
    <t>3333284219352</t>
  </si>
  <si>
    <t>213A호실</t>
  </si>
  <si>
    <t>12</t>
  </si>
  <si>
    <t>213B호실</t>
  </si>
  <si>
    <t>97704602801019</t>
  </si>
  <si>
    <t>214A호실</t>
  </si>
  <si>
    <t>214B호실</t>
  </si>
  <si>
    <t>631202-04-118228</t>
    <phoneticPr fontId="2" type="noConversion"/>
  </si>
  <si>
    <t>215A호실</t>
  </si>
  <si>
    <t>352-0042-2693-23</t>
    <phoneticPr fontId="2" type="noConversion"/>
  </si>
  <si>
    <t>215B호실</t>
  </si>
  <si>
    <t>457101-51-013211</t>
    <phoneticPr fontId="2" type="noConversion"/>
  </si>
  <si>
    <t>216A호실</t>
  </si>
  <si>
    <t>356-1378-0555-13</t>
    <phoneticPr fontId="2" type="noConversion"/>
  </si>
  <si>
    <t>216B호실</t>
  </si>
  <si>
    <t>352-1650-2621-23</t>
    <phoneticPr fontId="2" type="noConversion"/>
  </si>
  <si>
    <t>217A호실</t>
  </si>
  <si>
    <t>977-043436-01-015</t>
    <phoneticPr fontId="2" type="noConversion"/>
  </si>
  <si>
    <t>217B호실</t>
  </si>
  <si>
    <t>94900200266589</t>
  </si>
  <si>
    <t>218A호실</t>
  </si>
  <si>
    <t>62191110783107</t>
  </si>
  <si>
    <t>218B호실</t>
  </si>
  <si>
    <t>352-1323-0547-13</t>
    <phoneticPr fontId="2" type="noConversion"/>
  </si>
  <si>
    <t>219A호실</t>
  </si>
  <si>
    <t>88</t>
    <phoneticPr fontId="2" type="noConversion"/>
  </si>
  <si>
    <t>110-510533935</t>
    <phoneticPr fontId="2" type="noConversion"/>
  </si>
  <si>
    <t>219B호실</t>
  </si>
  <si>
    <t>3333-055311766</t>
    <phoneticPr fontId="2" type="noConversion"/>
  </si>
  <si>
    <t>301호실</t>
  </si>
  <si>
    <t>3020926011941</t>
  </si>
  <si>
    <t>302호실</t>
  </si>
  <si>
    <t>079802-04-278885</t>
  </si>
  <si>
    <t>303호실</t>
  </si>
  <si>
    <t>04</t>
    <phoneticPr fontId="2" type="noConversion"/>
  </si>
  <si>
    <t>29630200002496</t>
    <phoneticPr fontId="2" type="noConversion"/>
  </si>
  <si>
    <t>304호실</t>
  </si>
  <si>
    <t>3527711200503</t>
  </si>
  <si>
    <t>305호실</t>
  </si>
  <si>
    <t>306A호실</t>
  </si>
  <si>
    <t>352-1246-1922-13</t>
    <phoneticPr fontId="2" type="noConversion"/>
  </si>
  <si>
    <t>306B호실</t>
  </si>
  <si>
    <t>94580201166697</t>
  </si>
  <si>
    <t>307A호실</t>
  </si>
  <si>
    <t>110-403-586437</t>
  </si>
  <si>
    <t>307B호실</t>
  </si>
  <si>
    <t>40400204274960</t>
    <phoneticPr fontId="2" type="noConversion"/>
  </si>
  <si>
    <t>308A호실</t>
  </si>
  <si>
    <t>352-2147-7441-43</t>
  </si>
  <si>
    <t>308B호실</t>
  </si>
  <si>
    <t>3521798750673</t>
  </si>
  <si>
    <t>309A호실</t>
  </si>
  <si>
    <t>3020298841131</t>
  </si>
  <si>
    <t>309B호실</t>
  </si>
  <si>
    <t>94580200815518</t>
  </si>
  <si>
    <t>310A호실</t>
  </si>
  <si>
    <t>94030201213583</t>
  </si>
  <si>
    <t>310B호실</t>
  </si>
  <si>
    <t>941602-01-175154</t>
    <phoneticPr fontId="2" type="noConversion"/>
  </si>
  <si>
    <t>311A호실</t>
  </si>
  <si>
    <t>352-0235-3550-13</t>
    <phoneticPr fontId="2" type="noConversion"/>
  </si>
  <si>
    <t>311B호실</t>
  </si>
  <si>
    <t>352-0133-3803-53</t>
    <phoneticPr fontId="2" type="noConversion"/>
  </si>
  <si>
    <t>312A호실</t>
  </si>
  <si>
    <t>1000-9207-0699</t>
    <phoneticPr fontId="2" type="noConversion"/>
  </si>
  <si>
    <t>312B호실</t>
  </si>
  <si>
    <t>89</t>
  </si>
  <si>
    <t>100-159-436448</t>
    <phoneticPr fontId="2" type="noConversion"/>
  </si>
  <si>
    <t>313A호실</t>
  </si>
  <si>
    <t>3333-29-3082864</t>
    <phoneticPr fontId="2" type="noConversion"/>
  </si>
  <si>
    <t>313B호실</t>
  </si>
  <si>
    <t>352-1681-5908-13</t>
    <phoneticPr fontId="2" type="noConversion"/>
  </si>
  <si>
    <t>314A호실</t>
  </si>
  <si>
    <t>45760104151240</t>
  </si>
  <si>
    <t>314B호실</t>
  </si>
  <si>
    <t>63090204080403</t>
  </si>
  <si>
    <t>315A호실</t>
  </si>
  <si>
    <t>17324151022870</t>
  </si>
  <si>
    <t>315B호실</t>
  </si>
  <si>
    <t>945802-01-110348</t>
  </si>
  <si>
    <t>316A호실</t>
  </si>
  <si>
    <t>792-910447-49107</t>
  </si>
  <si>
    <t>316B호실</t>
  </si>
  <si>
    <t>945802-00-971939</t>
  </si>
  <si>
    <t>317A호실</t>
  </si>
  <si>
    <t>352-1508-4536-33</t>
    <phoneticPr fontId="2" type="noConversion"/>
  </si>
  <si>
    <t>317B호실</t>
  </si>
  <si>
    <t>71191064530207</t>
  </si>
  <si>
    <t>318A호실</t>
  </si>
  <si>
    <t>1000-7814-3544</t>
  </si>
  <si>
    <t>318B호실</t>
  </si>
  <si>
    <t>351-0929-1027-03</t>
    <phoneticPr fontId="2" type="noConversion"/>
  </si>
  <si>
    <t>319A호실</t>
  </si>
  <si>
    <t>945802-01-170726</t>
    <phoneticPr fontId="2" type="noConversion"/>
  </si>
  <si>
    <t>319B호실</t>
  </si>
  <si>
    <t>3333-18-3140043</t>
  </si>
  <si>
    <t>320A호실</t>
  </si>
  <si>
    <t>94160200789149</t>
  </si>
  <si>
    <t>320B호실</t>
  </si>
  <si>
    <t>356-1275-0325-03</t>
    <phoneticPr fontId="2" type="noConversion"/>
  </si>
  <si>
    <t>321A호실</t>
  </si>
  <si>
    <t>63391034709007</t>
  </si>
  <si>
    <t>321B호실</t>
  </si>
  <si>
    <t>1000-3150-2268</t>
    <phoneticPr fontId="2" type="noConversion"/>
  </si>
  <si>
    <t>401호실</t>
  </si>
  <si>
    <t>1000-7980-5629</t>
    <phoneticPr fontId="2" type="noConversion"/>
  </si>
  <si>
    <t>402호실</t>
  </si>
  <si>
    <t>1000-66994780</t>
    <phoneticPr fontId="2" type="noConversion"/>
  </si>
  <si>
    <t>403호실</t>
  </si>
  <si>
    <t>3333270914044</t>
  </si>
  <si>
    <t>404호실</t>
  </si>
  <si>
    <t>3561448471873</t>
  </si>
  <si>
    <t>405호실</t>
  </si>
  <si>
    <t>48</t>
  </si>
  <si>
    <t>132086296816</t>
  </si>
  <si>
    <t>406A호실</t>
  </si>
  <si>
    <t>302-1225-3272-01</t>
  </si>
  <si>
    <t>406B호실</t>
  </si>
  <si>
    <t>351-1030-7174-13</t>
  </si>
  <si>
    <t>407A호실</t>
  </si>
  <si>
    <t>94870200211755</t>
  </si>
  <si>
    <t>407B호실</t>
  </si>
  <si>
    <t>352-1170-5415-63</t>
    <phoneticPr fontId="2" type="noConversion"/>
  </si>
  <si>
    <t>408A호실</t>
  </si>
  <si>
    <t>408B호실</t>
  </si>
  <si>
    <t>352-1776-0738-73</t>
    <phoneticPr fontId="2" type="noConversion"/>
  </si>
  <si>
    <t>409A호실</t>
  </si>
  <si>
    <t>356-1400-2679-63</t>
    <phoneticPr fontId="2" type="noConversion"/>
  </si>
  <si>
    <t>409B호실</t>
  </si>
  <si>
    <t>302-1674-4812-81</t>
    <phoneticPr fontId="2" type="noConversion"/>
  </si>
  <si>
    <t>410A호실</t>
  </si>
  <si>
    <t>3333-26-5733342</t>
    <phoneticPr fontId="2" type="noConversion"/>
  </si>
  <si>
    <t>410B호실</t>
  </si>
  <si>
    <t>356-1469-5767-23</t>
    <phoneticPr fontId="2" type="noConversion"/>
  </si>
  <si>
    <t>411A호실</t>
  </si>
  <si>
    <t>3333-10-9547285</t>
    <phoneticPr fontId="2" type="noConversion"/>
  </si>
  <si>
    <t>411B호실</t>
  </si>
  <si>
    <t>1000-5142-4641</t>
    <phoneticPr fontId="2" type="noConversion"/>
  </si>
  <si>
    <t>412A호실</t>
  </si>
  <si>
    <t>3520276085143</t>
  </si>
  <si>
    <t>412B호실</t>
  </si>
  <si>
    <t>73491037061907</t>
  </si>
  <si>
    <t>413A호실</t>
  </si>
  <si>
    <t>945802-01-1493311</t>
    <phoneticPr fontId="2" type="noConversion"/>
  </si>
  <si>
    <t>413B호실</t>
  </si>
  <si>
    <t>352-0342-6458-33</t>
    <phoneticPr fontId="2" type="noConversion"/>
  </si>
  <si>
    <t>414A호실</t>
  </si>
  <si>
    <t>302-9505-0326-81</t>
    <phoneticPr fontId="2" type="noConversion"/>
  </si>
  <si>
    <t>414B호실</t>
  </si>
  <si>
    <t>945802-01-070897</t>
  </si>
  <si>
    <t>415A호실</t>
  </si>
  <si>
    <t>942902-01-118738</t>
    <phoneticPr fontId="2" type="noConversion"/>
  </si>
  <si>
    <t>415B호실</t>
  </si>
  <si>
    <t>45</t>
  </si>
  <si>
    <t>9003-2312-47090</t>
    <phoneticPr fontId="2" type="noConversion"/>
  </si>
  <si>
    <t>416A호실</t>
  </si>
  <si>
    <t>94580200914510</t>
  </si>
  <si>
    <t>416B호실</t>
  </si>
  <si>
    <t>302-1501-7040-81</t>
    <phoneticPr fontId="2" type="noConversion"/>
  </si>
  <si>
    <t>417A호실</t>
  </si>
  <si>
    <t>352-0338-3648-83</t>
    <phoneticPr fontId="2" type="noConversion"/>
  </si>
  <si>
    <t>417B호실</t>
  </si>
  <si>
    <t>861902-04-346561</t>
    <phoneticPr fontId="2" type="noConversion"/>
  </si>
  <si>
    <t>418A호실</t>
  </si>
  <si>
    <t>302-1506-6918-21</t>
    <phoneticPr fontId="2" type="noConversion"/>
  </si>
  <si>
    <t>418B호실</t>
  </si>
  <si>
    <t>302-0118-4081-11</t>
    <phoneticPr fontId="2" type="noConversion"/>
  </si>
  <si>
    <t>419A호실</t>
  </si>
  <si>
    <t>352-0060-7350-73</t>
    <phoneticPr fontId="2" type="noConversion"/>
  </si>
  <si>
    <t>419B호실</t>
  </si>
  <si>
    <t>1000-9171-4992</t>
    <phoneticPr fontId="2" type="noConversion"/>
  </si>
  <si>
    <t>420A호실</t>
  </si>
  <si>
    <t>94580200950655</t>
  </si>
  <si>
    <t>420B호실</t>
  </si>
  <si>
    <t>406602-04-116190</t>
  </si>
  <si>
    <t>421A호실</t>
  </si>
  <si>
    <t>3333080974471</t>
  </si>
  <si>
    <t>421B호실</t>
  </si>
  <si>
    <t>93800200066828</t>
  </si>
  <si>
    <t>501호실</t>
  </si>
  <si>
    <t>449-02-472336</t>
  </si>
  <si>
    <t>502호실</t>
  </si>
  <si>
    <t>754802-01-310294</t>
    <phoneticPr fontId="2" type="noConversion"/>
  </si>
  <si>
    <t>503호실</t>
  </si>
  <si>
    <t>71</t>
  </si>
  <si>
    <t>10168302148301</t>
  </si>
  <si>
    <t>504호실</t>
  </si>
  <si>
    <t>943202-00-881177</t>
    <phoneticPr fontId="2" type="noConversion"/>
  </si>
  <si>
    <t>505호실</t>
  </si>
  <si>
    <t>945802-00-819941</t>
    <phoneticPr fontId="2" type="noConversion"/>
  </si>
  <si>
    <t>506A호실</t>
  </si>
  <si>
    <t>947402-00-100120</t>
    <phoneticPr fontId="2" type="noConversion"/>
  </si>
  <si>
    <t>506B호실</t>
  </si>
  <si>
    <t>70270201-406978</t>
    <phoneticPr fontId="2" type="noConversion"/>
  </si>
  <si>
    <t>507A호실</t>
  </si>
  <si>
    <t>352-1728-7501-43</t>
    <phoneticPr fontId="2" type="noConversion"/>
  </si>
  <si>
    <t>507B호실</t>
  </si>
  <si>
    <t>302-1392-9569-31</t>
    <phoneticPr fontId="2" type="noConversion"/>
  </si>
  <si>
    <t>508A호실</t>
  </si>
  <si>
    <t>352-1676-9210-33</t>
    <phoneticPr fontId="2" type="noConversion"/>
  </si>
  <si>
    <t>508B호실</t>
  </si>
  <si>
    <t>352-1158-2382-83</t>
  </si>
  <si>
    <t>509A호실</t>
  </si>
  <si>
    <t>57004392802013</t>
  </si>
  <si>
    <t>509B호실</t>
  </si>
  <si>
    <t>356-1391-695673</t>
    <phoneticPr fontId="2" type="noConversion"/>
  </si>
  <si>
    <t>510A호실</t>
  </si>
  <si>
    <t>948702-00-242748</t>
    <phoneticPr fontId="2" type="noConversion"/>
  </si>
  <si>
    <t>510B호실</t>
  </si>
  <si>
    <t>356-1429-1007-63</t>
    <phoneticPr fontId="2" type="noConversion"/>
  </si>
  <si>
    <t>511A호실</t>
  </si>
  <si>
    <t>3021763865361</t>
  </si>
  <si>
    <t>511B호실</t>
  </si>
  <si>
    <t>3561432856673</t>
  </si>
  <si>
    <t>512A호실</t>
  </si>
  <si>
    <t>1000-0713-0356</t>
  </si>
  <si>
    <t>512B호실</t>
  </si>
  <si>
    <t>3561302814583</t>
  </si>
  <si>
    <t>513A호실</t>
  </si>
  <si>
    <t>3333258062528</t>
  </si>
  <si>
    <t>513B호실</t>
  </si>
  <si>
    <t>3333266038558</t>
  </si>
  <si>
    <t>514A호실</t>
  </si>
  <si>
    <t>3521082044403</t>
  </si>
  <si>
    <t>514B호실</t>
  </si>
  <si>
    <t>110-512730422</t>
    <phoneticPr fontId="2" type="noConversion"/>
  </si>
  <si>
    <t>515A호실</t>
  </si>
  <si>
    <t>312-0212-8835-71</t>
    <phoneticPr fontId="2" type="noConversion"/>
  </si>
  <si>
    <t>515B호실</t>
  </si>
  <si>
    <t>1000-6494-9881</t>
  </si>
  <si>
    <t>516A호실</t>
  </si>
  <si>
    <t>991502-01-158352</t>
    <phoneticPr fontId="2" type="noConversion"/>
  </si>
  <si>
    <t>516B호실</t>
  </si>
  <si>
    <t>466802-04-293138</t>
    <phoneticPr fontId="2" type="noConversion"/>
  </si>
  <si>
    <t>517A호실</t>
  </si>
  <si>
    <t>11</t>
    <phoneticPr fontId="2" type="noConversion"/>
  </si>
  <si>
    <t>302-0860-2088-61</t>
    <phoneticPr fontId="2" type="noConversion"/>
  </si>
  <si>
    <t>517B호실</t>
  </si>
  <si>
    <t>1001-2323-2638</t>
  </si>
  <si>
    <t>518A호실</t>
  </si>
  <si>
    <t>941602-01-257768</t>
    <phoneticPr fontId="2" type="noConversion"/>
  </si>
  <si>
    <t>518B호실</t>
  </si>
  <si>
    <t>3333-28-7640309</t>
    <phoneticPr fontId="2" type="noConversion"/>
  </si>
  <si>
    <t>519A호실</t>
  </si>
  <si>
    <t>3333-17-1844788</t>
    <phoneticPr fontId="2" type="noConversion"/>
  </si>
  <si>
    <t>519B호실</t>
  </si>
  <si>
    <t>1001-06984317</t>
    <phoneticPr fontId="2" type="noConversion"/>
  </si>
  <si>
    <t>520A호실</t>
  </si>
  <si>
    <t>945802-01-525300</t>
  </si>
  <si>
    <t>520B호실</t>
  </si>
  <si>
    <t>352-0075-5736-13</t>
  </si>
  <si>
    <t>521A호실</t>
  </si>
  <si>
    <t>1000-4923-6032</t>
    <phoneticPr fontId="2" type="noConversion"/>
  </si>
  <si>
    <t>521B호실</t>
  </si>
  <si>
    <t>1001-1356-6570</t>
    <phoneticPr fontId="2" type="noConversion"/>
  </si>
  <si>
    <t>601호실</t>
  </si>
  <si>
    <t>1000-5872-2221</t>
    <phoneticPr fontId="2" type="noConversion"/>
  </si>
  <si>
    <t>602호실</t>
  </si>
  <si>
    <t>943202-01-556409</t>
    <phoneticPr fontId="2" type="noConversion"/>
  </si>
  <si>
    <t>603호실</t>
  </si>
  <si>
    <t>945802-00-961288</t>
    <phoneticPr fontId="2" type="noConversion"/>
  </si>
  <si>
    <t>604호실</t>
  </si>
  <si>
    <t>356-1542-1270-13</t>
    <phoneticPr fontId="2" type="noConversion"/>
  </si>
  <si>
    <t>605호실</t>
  </si>
  <si>
    <t>67520200130330</t>
  </si>
  <si>
    <t>606A호실</t>
  </si>
  <si>
    <t>640-04-284035</t>
  </si>
  <si>
    <t>606B호실</t>
  </si>
  <si>
    <t>110-507-422883</t>
    <phoneticPr fontId="2" type="noConversion"/>
  </si>
  <si>
    <t>607A호실</t>
  </si>
  <si>
    <t>948702-00-241374</t>
    <phoneticPr fontId="2" type="noConversion"/>
  </si>
  <si>
    <t>607B호실</t>
    <phoneticPr fontId="2" type="noConversion"/>
  </si>
  <si>
    <t>608A호실</t>
  </si>
  <si>
    <t>608B호실</t>
  </si>
  <si>
    <t>9003216803042</t>
  </si>
  <si>
    <t>609A호실</t>
  </si>
  <si>
    <t>479401-04-342291</t>
  </si>
  <si>
    <t>609B호실</t>
  </si>
  <si>
    <t>610A호실</t>
  </si>
  <si>
    <t>90</t>
    <phoneticPr fontId="2" type="noConversion"/>
  </si>
  <si>
    <t>3333-19-2885183</t>
    <phoneticPr fontId="2" type="noConversion"/>
  </si>
  <si>
    <t>610B호실</t>
  </si>
  <si>
    <t>352-1582-0830-03</t>
    <phoneticPr fontId="2" type="noConversion"/>
  </si>
  <si>
    <t>611A호실</t>
  </si>
  <si>
    <t>611B호실</t>
  </si>
  <si>
    <t>945802-01-009406</t>
    <phoneticPr fontId="2" type="noConversion"/>
  </si>
  <si>
    <t>612A호실</t>
  </si>
  <si>
    <t>3560476523543</t>
  </si>
  <si>
    <t>612B호실</t>
  </si>
  <si>
    <t>1000-1041-4819</t>
    <phoneticPr fontId="2" type="noConversion"/>
  </si>
  <si>
    <t>613A호실</t>
  </si>
  <si>
    <t>505201-04-236570</t>
    <phoneticPr fontId="2" type="noConversion"/>
  </si>
  <si>
    <t>613B호실</t>
  </si>
  <si>
    <t>3521700874363</t>
  </si>
  <si>
    <t>614A호실</t>
  </si>
  <si>
    <t>356-1398-9170-13</t>
    <phoneticPr fontId="2" type="noConversion"/>
  </si>
  <si>
    <t>614B호실</t>
  </si>
  <si>
    <t>3333274742298</t>
  </si>
  <si>
    <t>615A호실</t>
  </si>
  <si>
    <t>9003204630882</t>
  </si>
  <si>
    <t>615B호실</t>
  </si>
  <si>
    <t>94580201004414</t>
  </si>
  <si>
    <t>616A호실</t>
  </si>
  <si>
    <t>3333-185113095</t>
    <phoneticPr fontId="2" type="noConversion"/>
  </si>
  <si>
    <t>616B호실</t>
  </si>
  <si>
    <t>443701-04-329992</t>
    <phoneticPr fontId="2" type="noConversion"/>
  </si>
  <si>
    <t>617A호실</t>
  </si>
  <si>
    <t>949002-00-311476</t>
  </si>
  <si>
    <t>617B호실</t>
  </si>
  <si>
    <t>796201-01-676137</t>
    <phoneticPr fontId="2" type="noConversion"/>
  </si>
  <si>
    <t>618A호실</t>
  </si>
  <si>
    <t>302-4802-1292-81</t>
    <phoneticPr fontId="2" type="noConversion"/>
  </si>
  <si>
    <t>618B호실</t>
  </si>
  <si>
    <t>351-1000-3648-53</t>
  </si>
  <si>
    <t>619A호실</t>
  </si>
  <si>
    <t>762502-00-086957</t>
  </si>
  <si>
    <t>619B호실</t>
  </si>
  <si>
    <t>1000-8776-5206</t>
    <phoneticPr fontId="2" type="noConversion"/>
  </si>
  <si>
    <t>620A호실</t>
  </si>
  <si>
    <t>302-0172-5311-71</t>
    <phoneticPr fontId="2" type="noConversion"/>
  </si>
  <si>
    <t>620B호실</t>
  </si>
  <si>
    <t>9429020-01-215640</t>
    <phoneticPr fontId="2" type="noConversion"/>
  </si>
  <si>
    <t>621A호실</t>
  </si>
  <si>
    <t>621B호실</t>
  </si>
  <si>
    <t>701호실</t>
  </si>
  <si>
    <t>538202-04-199067</t>
    <phoneticPr fontId="2" type="noConversion"/>
  </si>
  <si>
    <t>702호실</t>
  </si>
  <si>
    <t>703호실</t>
  </si>
  <si>
    <t>219602-04-159861</t>
    <phoneticPr fontId="2" type="noConversion"/>
  </si>
  <si>
    <t>704호실</t>
  </si>
  <si>
    <t>100-210-217675</t>
    <phoneticPr fontId="2" type="noConversion"/>
  </si>
  <si>
    <t>705호실</t>
  </si>
  <si>
    <t>352-1948-3817-53</t>
    <phoneticPr fontId="2" type="noConversion"/>
  </si>
  <si>
    <t>706A호실</t>
  </si>
  <si>
    <t>356-1403-1339-73</t>
    <phoneticPr fontId="2" type="noConversion"/>
  </si>
  <si>
    <t>706B호실</t>
  </si>
  <si>
    <t>1000-8347-0988</t>
    <phoneticPr fontId="2" type="noConversion"/>
  </si>
  <si>
    <t>707A호실</t>
  </si>
  <si>
    <t>3333-19-0853902</t>
    <phoneticPr fontId="2" type="noConversion"/>
  </si>
  <si>
    <t>707B호실</t>
  </si>
  <si>
    <t>110-275-236729</t>
  </si>
  <si>
    <t>708A호실</t>
  </si>
  <si>
    <t>351-1134-8719-63</t>
    <phoneticPr fontId="2" type="noConversion"/>
  </si>
  <si>
    <t>708B호실</t>
  </si>
  <si>
    <t>1000-4084-9343</t>
    <phoneticPr fontId="2" type="noConversion"/>
  </si>
  <si>
    <t>709A호실</t>
  </si>
  <si>
    <t>570-02116501015</t>
    <phoneticPr fontId="2" type="noConversion"/>
  </si>
  <si>
    <t>709B호실</t>
  </si>
  <si>
    <t>352-1180-7362-13</t>
    <phoneticPr fontId="2" type="noConversion"/>
  </si>
  <si>
    <t>710A호실</t>
  </si>
  <si>
    <t>311373-02-089151</t>
    <phoneticPr fontId="2" type="noConversion"/>
  </si>
  <si>
    <t>710B호실</t>
  </si>
  <si>
    <t>945802-01-409176</t>
    <phoneticPr fontId="2" type="noConversion"/>
  </si>
  <si>
    <t>711A호실</t>
  </si>
  <si>
    <t>312-0176-6507-31</t>
    <phoneticPr fontId="2" type="noConversion"/>
  </si>
  <si>
    <t>711B호실</t>
  </si>
  <si>
    <t>352-2002-0102-13</t>
    <phoneticPr fontId="2" type="noConversion"/>
  </si>
  <si>
    <t>712A호실</t>
  </si>
  <si>
    <t>3561423107123</t>
  </si>
  <si>
    <t>712B호실</t>
  </si>
  <si>
    <t>100008628976</t>
  </si>
  <si>
    <t>713A호실</t>
  </si>
  <si>
    <t>945802-00-973847</t>
    <phoneticPr fontId="2" type="noConversion"/>
  </si>
  <si>
    <t>713B호실</t>
  </si>
  <si>
    <t>511-06166501014</t>
    <phoneticPr fontId="2" type="noConversion"/>
  </si>
  <si>
    <t>714A호실</t>
  </si>
  <si>
    <t>3526416257373</t>
  </si>
  <si>
    <t>714B호실</t>
  </si>
  <si>
    <t>352-1093-3595-43</t>
    <phoneticPr fontId="2" type="noConversion"/>
  </si>
  <si>
    <t>715A호실</t>
  </si>
  <si>
    <t>945802-00-815419</t>
    <phoneticPr fontId="2" type="noConversion"/>
  </si>
  <si>
    <t>715B호실</t>
  </si>
  <si>
    <t>642911-02-580407</t>
    <phoneticPr fontId="2" type="noConversion"/>
  </si>
  <si>
    <t>716A호실</t>
  </si>
  <si>
    <t>352-0402-2408-53</t>
    <phoneticPr fontId="2" type="noConversion"/>
  </si>
  <si>
    <t>716B호실</t>
  </si>
  <si>
    <t>465501-04-235426</t>
    <phoneticPr fontId="2" type="noConversion"/>
  </si>
  <si>
    <t>717A호실</t>
  </si>
  <si>
    <t>1000-8412-2966</t>
  </si>
  <si>
    <t>717B호실</t>
  </si>
  <si>
    <t>7777-03-2321720</t>
    <phoneticPr fontId="2" type="noConversion"/>
  </si>
  <si>
    <t>718A호실</t>
  </si>
  <si>
    <t>718B호실</t>
  </si>
  <si>
    <t>11</t>
    <phoneticPr fontId="2" type="noConversion"/>
  </si>
  <si>
    <t>719A호실</t>
  </si>
  <si>
    <t>3333156020211</t>
  </si>
  <si>
    <t>719B호실</t>
  </si>
  <si>
    <t>949002-00-322731</t>
    <phoneticPr fontId="2" type="noConversion"/>
  </si>
  <si>
    <t>720A호실</t>
  </si>
  <si>
    <t>9002-159022881</t>
    <phoneticPr fontId="2" type="noConversion"/>
  </si>
  <si>
    <t>720B호실</t>
  </si>
  <si>
    <t>3333-27-8535635</t>
    <phoneticPr fontId="2" type="noConversion"/>
  </si>
  <si>
    <t>721A호실</t>
  </si>
  <si>
    <t>352-1358-1996-47</t>
    <phoneticPr fontId="2" type="noConversion"/>
  </si>
  <si>
    <t>721B호실</t>
  </si>
  <si>
    <t>1000-7222-1299</t>
    <phoneticPr fontId="2" type="noConversion"/>
  </si>
  <si>
    <t>801호실</t>
  </si>
  <si>
    <t>802호실</t>
  </si>
  <si>
    <t>1000-8120-6012</t>
    <phoneticPr fontId="2" type="noConversion"/>
  </si>
  <si>
    <t>803호실</t>
  </si>
  <si>
    <t>3333-19-3164322</t>
    <phoneticPr fontId="2" type="noConversion"/>
  </si>
  <si>
    <t>804호실</t>
  </si>
  <si>
    <t>949002-00-366744</t>
    <phoneticPr fontId="2" type="noConversion"/>
  </si>
  <si>
    <t>805호실</t>
  </si>
  <si>
    <t>3333-26-1107183</t>
    <phoneticPr fontId="2" type="noConversion"/>
  </si>
  <si>
    <t>806A호실</t>
  </si>
  <si>
    <t>948702-00-419254</t>
    <phoneticPr fontId="2" type="noConversion"/>
  </si>
  <si>
    <t>806B호실</t>
  </si>
  <si>
    <t>110-500-143-639</t>
    <phoneticPr fontId="2" type="noConversion"/>
  </si>
  <si>
    <t>807A호실</t>
  </si>
  <si>
    <t>3521570931583</t>
  </si>
  <si>
    <t>807B호실</t>
  </si>
  <si>
    <t>46280104214127</t>
  </si>
  <si>
    <t>808A호실</t>
  </si>
  <si>
    <t>1000-7056-0926</t>
    <phoneticPr fontId="2" type="noConversion"/>
  </si>
  <si>
    <t>808B호실</t>
  </si>
  <si>
    <t>809A호실</t>
  </si>
  <si>
    <t>977-046294-01-010</t>
    <phoneticPr fontId="2" type="noConversion"/>
  </si>
  <si>
    <t>809B호실</t>
  </si>
  <si>
    <t>351-0934-0880-93</t>
    <phoneticPr fontId="2" type="noConversion"/>
  </si>
  <si>
    <t>810A호실</t>
  </si>
  <si>
    <t>110-211-931583</t>
    <phoneticPr fontId="2" type="noConversion"/>
  </si>
  <si>
    <t>810B호실</t>
  </si>
  <si>
    <t>1000-5656-0456</t>
    <phoneticPr fontId="2" type="noConversion"/>
  </si>
  <si>
    <t>811A호실</t>
  </si>
  <si>
    <t>02</t>
  </si>
  <si>
    <t>70560201272518</t>
  </si>
  <si>
    <t>811B호실</t>
  </si>
  <si>
    <t>692-910448-98507</t>
    <phoneticPr fontId="2" type="noConversion"/>
  </si>
  <si>
    <t>812A호실</t>
  </si>
  <si>
    <t>356-1497-6150-13</t>
    <phoneticPr fontId="2" type="noConversion"/>
  </si>
  <si>
    <t>812B호실</t>
  </si>
  <si>
    <t>373302-01-136585</t>
    <phoneticPr fontId="2" type="noConversion"/>
  </si>
  <si>
    <t>813A호실</t>
  </si>
  <si>
    <t>949002-00-305260</t>
  </si>
  <si>
    <t>813B호실</t>
  </si>
  <si>
    <t>94450201016773</t>
  </si>
  <si>
    <t>814A호실</t>
  </si>
  <si>
    <t>948702-00-137668</t>
    <phoneticPr fontId="2" type="noConversion"/>
  </si>
  <si>
    <t>814B호실</t>
  </si>
  <si>
    <t>351-0572-6869-03</t>
    <phoneticPr fontId="2" type="noConversion"/>
  </si>
  <si>
    <t>815A호실</t>
  </si>
  <si>
    <t>713702-01-216441</t>
    <phoneticPr fontId="2" type="noConversion"/>
  </si>
  <si>
    <t>815B호실</t>
  </si>
  <si>
    <t>228002-04-095619</t>
    <phoneticPr fontId="2" type="noConversion"/>
  </si>
  <si>
    <t>816A호실</t>
  </si>
  <si>
    <t>3333-16-2496780</t>
    <phoneticPr fontId="2" type="noConversion"/>
  </si>
  <si>
    <t>816B호실</t>
  </si>
  <si>
    <t>948702-00-257241</t>
    <phoneticPr fontId="2" type="noConversion"/>
  </si>
  <si>
    <t>817A호실</t>
  </si>
  <si>
    <t>1000-7928-3388</t>
    <phoneticPr fontId="2" type="noConversion"/>
  </si>
  <si>
    <t>817B호실</t>
  </si>
  <si>
    <t>351-1118-3105-93</t>
    <phoneticPr fontId="2" type="noConversion"/>
  </si>
  <si>
    <t>818A호실</t>
  </si>
  <si>
    <t>46121-04-19238</t>
    <phoneticPr fontId="2" type="noConversion"/>
  </si>
  <si>
    <t>818B호실</t>
  </si>
  <si>
    <t>352-9296-7095-13</t>
    <phoneticPr fontId="2" type="noConversion"/>
  </si>
  <si>
    <t>819A호실</t>
  </si>
  <si>
    <t>282202-04-234692</t>
    <phoneticPr fontId="2" type="noConversion"/>
  </si>
  <si>
    <t>819B호실</t>
  </si>
  <si>
    <t>941602-01-032714</t>
    <phoneticPr fontId="2" type="noConversion"/>
  </si>
  <si>
    <t>820A호실</t>
  </si>
  <si>
    <t>351-1144-3600-83</t>
  </si>
  <si>
    <t>820B호실</t>
  </si>
  <si>
    <t>543602-04-003188</t>
    <phoneticPr fontId="2" type="noConversion"/>
  </si>
  <si>
    <t>821A호실</t>
  </si>
  <si>
    <t>3333-26-1324439</t>
    <phoneticPr fontId="2" type="noConversion"/>
  </si>
  <si>
    <t>821B호실</t>
  </si>
  <si>
    <t>302-1397-2694-61</t>
  </si>
  <si>
    <t>901호실</t>
  </si>
  <si>
    <t>1000-8699-5896</t>
    <phoneticPr fontId="2" type="noConversion"/>
  </si>
  <si>
    <t>902호실</t>
  </si>
  <si>
    <t>3333-25-9710515</t>
    <phoneticPr fontId="2" type="noConversion"/>
  </si>
  <si>
    <t>903호실</t>
  </si>
  <si>
    <t>3510951027783</t>
  </si>
  <si>
    <t>904호실</t>
  </si>
  <si>
    <t>905호실</t>
  </si>
  <si>
    <t>351-1037-2738-03</t>
    <phoneticPr fontId="2" type="noConversion"/>
  </si>
  <si>
    <t>906A호실</t>
  </si>
  <si>
    <t>356-1203-6907-03</t>
    <phoneticPr fontId="2" type="noConversion"/>
  </si>
  <si>
    <t>906B호실</t>
  </si>
  <si>
    <t>356-1229-6640-23</t>
  </si>
  <si>
    <t>907A호실</t>
  </si>
  <si>
    <t>3021391777851</t>
  </si>
  <si>
    <t>907B호실</t>
  </si>
  <si>
    <t>642-04186200</t>
    <phoneticPr fontId="2" type="noConversion"/>
  </si>
  <si>
    <t>908A호실</t>
  </si>
  <si>
    <t>945802-01-197990</t>
    <phoneticPr fontId="2" type="noConversion"/>
  </si>
  <si>
    <t>908B호실</t>
  </si>
  <si>
    <t>571902-04-160594</t>
    <phoneticPr fontId="2" type="noConversion"/>
  </si>
  <si>
    <t>909A호실</t>
  </si>
  <si>
    <t>535-12-046888</t>
  </si>
  <si>
    <t>909B호실</t>
  </si>
  <si>
    <t>712401-01-602725</t>
    <phoneticPr fontId="2" type="noConversion"/>
  </si>
  <si>
    <t>910A호실</t>
  </si>
  <si>
    <t>945802-01-492509</t>
    <phoneticPr fontId="2" type="noConversion"/>
  </si>
  <si>
    <t>910B호실</t>
  </si>
  <si>
    <t>991501-01-264977</t>
    <phoneticPr fontId="2" type="noConversion"/>
  </si>
  <si>
    <t>911A호실</t>
  </si>
  <si>
    <t>356-0438-0593-83</t>
    <phoneticPr fontId="2" type="noConversion"/>
  </si>
  <si>
    <t>911B호실</t>
  </si>
  <si>
    <t>356-1397-9361-33</t>
    <phoneticPr fontId="2" type="noConversion"/>
  </si>
  <si>
    <t>912A호실</t>
  </si>
  <si>
    <t>463902-04-170919</t>
    <phoneticPr fontId="2" type="noConversion"/>
  </si>
  <si>
    <t>912B호실</t>
  </si>
  <si>
    <t>1000-8038-9849</t>
    <phoneticPr fontId="2" type="noConversion"/>
  </si>
  <si>
    <t>913A호실</t>
  </si>
  <si>
    <t>639001-01-645506</t>
  </si>
  <si>
    <t>913B호실</t>
  </si>
  <si>
    <t>302-0144-6988-91</t>
    <phoneticPr fontId="2" type="noConversion"/>
  </si>
  <si>
    <t>914A호실</t>
  </si>
  <si>
    <t>352-0213-9925-83</t>
    <phoneticPr fontId="2" type="noConversion"/>
  </si>
  <si>
    <t>914B호실</t>
  </si>
  <si>
    <t>53181352103094</t>
  </si>
  <si>
    <t>915A호실</t>
  </si>
  <si>
    <t>1000-6691-7687</t>
    <phoneticPr fontId="2" type="noConversion"/>
  </si>
  <si>
    <t>915B호실</t>
  </si>
  <si>
    <t>352-2163-2367-13</t>
    <phoneticPr fontId="2" type="noConversion"/>
  </si>
  <si>
    <t>916A호실</t>
  </si>
  <si>
    <t>3333-15-4456629</t>
    <phoneticPr fontId="2" type="noConversion"/>
  </si>
  <si>
    <t>916B호실</t>
  </si>
  <si>
    <t>3333-13-8062912</t>
    <phoneticPr fontId="2" type="noConversion"/>
  </si>
  <si>
    <t>917A호실</t>
  </si>
  <si>
    <t>302-1312-9226-71</t>
    <phoneticPr fontId="2" type="noConversion"/>
  </si>
  <si>
    <t>917B호실</t>
  </si>
  <si>
    <t>356-1290-3651-13</t>
    <phoneticPr fontId="2" type="noConversion"/>
  </si>
  <si>
    <t>918A호실</t>
  </si>
  <si>
    <t>352-0755-2460-33</t>
    <phoneticPr fontId="2" type="noConversion"/>
  </si>
  <si>
    <t>918B호실</t>
  </si>
  <si>
    <t>352-0551-7031-33</t>
    <phoneticPr fontId="2" type="noConversion"/>
  </si>
  <si>
    <t>919A호실</t>
  </si>
  <si>
    <t>92</t>
    <phoneticPr fontId="2" type="noConversion"/>
  </si>
  <si>
    <t>1000-7660-8228</t>
    <phoneticPr fontId="2" type="noConversion"/>
  </si>
  <si>
    <t>919B호실</t>
  </si>
  <si>
    <t>356-1369-1547-13</t>
    <phoneticPr fontId="2" type="noConversion"/>
  </si>
  <si>
    <t>920A호실</t>
  </si>
  <si>
    <t>356-1602-7061-73</t>
    <phoneticPr fontId="2" type="noConversion"/>
  </si>
  <si>
    <t>920B호실</t>
  </si>
  <si>
    <t>945802-01-016958</t>
    <phoneticPr fontId="2" type="noConversion"/>
  </si>
  <si>
    <t>921A호실</t>
  </si>
  <si>
    <t>9003239417131</t>
  </si>
  <si>
    <t>921B호실</t>
  </si>
  <si>
    <t>352-1185-3931-83</t>
    <phoneticPr fontId="2" type="noConversion"/>
  </si>
  <si>
    <t>1001호실</t>
  </si>
  <si>
    <t>72291074913607</t>
  </si>
  <si>
    <t>1002호실</t>
  </si>
  <si>
    <t>7777-01-2091215</t>
    <phoneticPr fontId="2" type="noConversion"/>
  </si>
  <si>
    <t>1003호실</t>
  </si>
  <si>
    <t>1004호실</t>
  </si>
  <si>
    <t>278501-04-111609</t>
    <phoneticPr fontId="2" type="noConversion"/>
  </si>
  <si>
    <t>1005호실</t>
  </si>
  <si>
    <t>702701-01-700312</t>
    <phoneticPr fontId="2" type="noConversion"/>
  </si>
  <si>
    <t>1006A호실</t>
  </si>
  <si>
    <t>3333-25-7920307</t>
    <phoneticPr fontId="2" type="noConversion"/>
  </si>
  <si>
    <t>1006B호실</t>
  </si>
  <si>
    <t>352-1734-5877-93</t>
    <phoneticPr fontId="2" type="noConversion"/>
  </si>
  <si>
    <t>1007A호실</t>
  </si>
  <si>
    <t>3333-27-8876585</t>
    <phoneticPr fontId="2" type="noConversion"/>
  </si>
  <si>
    <t>1007B호실</t>
  </si>
  <si>
    <t>3333-06-5639502</t>
    <phoneticPr fontId="2" type="noConversion"/>
  </si>
  <si>
    <t>1008A호실</t>
  </si>
  <si>
    <t>3333-28-9791603</t>
    <phoneticPr fontId="2" type="noConversion"/>
  </si>
  <si>
    <t>1008B호실</t>
  </si>
  <si>
    <t>356-1446-5333-83</t>
    <phoneticPr fontId="2" type="noConversion"/>
  </si>
  <si>
    <t>1009A호실</t>
  </si>
  <si>
    <t>132-109-973969</t>
    <phoneticPr fontId="2" type="noConversion"/>
  </si>
  <si>
    <t>1009B호실</t>
  </si>
  <si>
    <t>352-1755-7745-53</t>
    <phoneticPr fontId="2" type="noConversion"/>
  </si>
  <si>
    <t>1010A호실</t>
  </si>
  <si>
    <t>1000-2481-1413</t>
  </si>
  <si>
    <t>1010B호실</t>
  </si>
  <si>
    <t>1000-6844-8776</t>
  </si>
  <si>
    <t>1011A호실</t>
  </si>
  <si>
    <t>352-2148-1190-63</t>
  </si>
  <si>
    <t>1011B호실</t>
  </si>
  <si>
    <t>302-1356-3615-71</t>
    <phoneticPr fontId="2" type="noConversion"/>
  </si>
  <si>
    <t>1012A호실</t>
  </si>
  <si>
    <t>132-070-112638</t>
    <phoneticPr fontId="2" type="noConversion"/>
  </si>
  <si>
    <t>1012B호실</t>
  </si>
  <si>
    <t>312-0208-7519-71</t>
    <phoneticPr fontId="2" type="noConversion"/>
  </si>
  <si>
    <t>1013A호실</t>
  </si>
  <si>
    <t>356-1031-6751-33</t>
  </si>
  <si>
    <t>1013B호실</t>
  </si>
  <si>
    <t>356-1357-9545-43</t>
    <phoneticPr fontId="2" type="noConversion"/>
  </si>
  <si>
    <t>1014A호실</t>
  </si>
  <si>
    <t>302-1424-5201-11</t>
    <phoneticPr fontId="2" type="noConversion"/>
  </si>
  <si>
    <t>1014B호실</t>
  </si>
  <si>
    <t>110-4230-450-98</t>
    <phoneticPr fontId="2" type="noConversion"/>
  </si>
  <si>
    <t>1015A호실</t>
  </si>
  <si>
    <t>356-1214-3701-13</t>
    <phoneticPr fontId="2" type="noConversion"/>
  </si>
  <si>
    <t>1015B호실</t>
  </si>
  <si>
    <t>885702-00-028465</t>
    <phoneticPr fontId="2" type="noConversion"/>
  </si>
  <si>
    <t>1016A호실</t>
  </si>
  <si>
    <t>3333-09-9797971</t>
    <phoneticPr fontId="2" type="noConversion"/>
  </si>
  <si>
    <t>1016B호실</t>
  </si>
  <si>
    <t>302-9358-8664-91</t>
    <phoneticPr fontId="2" type="noConversion"/>
  </si>
  <si>
    <t>1017A호실</t>
  </si>
  <si>
    <t>356-0850-6163-73</t>
    <phoneticPr fontId="2" type="noConversion"/>
  </si>
  <si>
    <t>1017B호실</t>
  </si>
  <si>
    <t>1001-3090-5269</t>
  </si>
  <si>
    <t>1018A호실</t>
  </si>
  <si>
    <t>1000-5678-5278</t>
  </si>
  <si>
    <t>1018B호실</t>
  </si>
  <si>
    <t>3520798892423</t>
  </si>
  <si>
    <t>1019A호실</t>
  </si>
  <si>
    <t>20</t>
  </si>
  <si>
    <t>1002858494615</t>
  </si>
  <si>
    <t>1019B호실</t>
  </si>
  <si>
    <t>03</t>
    <phoneticPr fontId="2" type="noConversion"/>
  </si>
  <si>
    <t>010-7456-1943</t>
    <phoneticPr fontId="2" type="noConversion"/>
  </si>
  <si>
    <t>1020A호실</t>
  </si>
  <si>
    <t>302-4788-6122-11</t>
    <phoneticPr fontId="2" type="noConversion"/>
  </si>
  <si>
    <t>1020B호실</t>
  </si>
  <si>
    <t>944502-01-311704</t>
    <phoneticPr fontId="2" type="noConversion"/>
  </si>
  <si>
    <t>1021A호실</t>
  </si>
  <si>
    <t>132101403051</t>
  </si>
  <si>
    <t>1021B호실</t>
  </si>
  <si>
    <t>1101호실</t>
  </si>
  <si>
    <t>65691051160707</t>
  </si>
  <si>
    <t>1102호실</t>
  </si>
  <si>
    <t>900902-01-174116</t>
  </si>
  <si>
    <t>1103호실</t>
  </si>
  <si>
    <t>302-1230-9587-71</t>
    <phoneticPr fontId="2" type="noConversion"/>
  </si>
  <si>
    <t>1104호실</t>
  </si>
  <si>
    <t>351-1087-5598-73</t>
    <phoneticPr fontId="2" type="noConversion"/>
  </si>
  <si>
    <t>1105호실</t>
  </si>
  <si>
    <t>980-01347101011</t>
    <phoneticPr fontId="2" type="noConversion"/>
  </si>
  <si>
    <t>1106A호실</t>
  </si>
  <si>
    <t>23</t>
  </si>
  <si>
    <t>70120204799</t>
  </si>
  <si>
    <t>1106B호실</t>
  </si>
  <si>
    <t>352-1698-3720-43</t>
    <phoneticPr fontId="2" type="noConversion"/>
  </si>
  <si>
    <t>1107A호실</t>
  </si>
  <si>
    <t>945802-00-653860</t>
    <phoneticPr fontId="2" type="noConversion"/>
  </si>
  <si>
    <t>1107B호실</t>
  </si>
  <si>
    <t>945802-01-078554</t>
    <phoneticPr fontId="2" type="noConversion"/>
  </si>
  <si>
    <t>1108A호실</t>
  </si>
  <si>
    <t>1000-4981-6010</t>
    <phoneticPr fontId="2" type="noConversion"/>
  </si>
  <si>
    <t>1108B호실</t>
  </si>
  <si>
    <t>3333-27-9258849</t>
    <phoneticPr fontId="2" type="noConversion"/>
  </si>
  <si>
    <t>1109A호실</t>
  </si>
  <si>
    <t>1000-8848-0749</t>
    <phoneticPr fontId="2" type="noConversion"/>
  </si>
  <si>
    <t>1109B호실</t>
  </si>
  <si>
    <t>737036-56-115953</t>
    <phoneticPr fontId="2" type="noConversion"/>
  </si>
  <si>
    <t>1110A호실</t>
  </si>
  <si>
    <t>110-485960636</t>
    <phoneticPr fontId="2" type="noConversion"/>
  </si>
  <si>
    <t>1110B호실</t>
  </si>
  <si>
    <t>942902-00-901306</t>
    <phoneticPr fontId="2" type="noConversion"/>
  </si>
  <si>
    <t>1111A호실</t>
  </si>
  <si>
    <t>351-1049-6851-53</t>
    <phoneticPr fontId="2" type="noConversion"/>
  </si>
  <si>
    <t>1111B호실</t>
  </si>
  <si>
    <t>110-502-101674</t>
    <phoneticPr fontId="2" type="noConversion"/>
  </si>
  <si>
    <t>1112A호실</t>
  </si>
  <si>
    <t>942902-01-348681</t>
  </si>
  <si>
    <t>1112B호실</t>
  </si>
  <si>
    <t>352-1798-3872-53</t>
    <phoneticPr fontId="2" type="noConversion"/>
  </si>
  <si>
    <t>1113A호실</t>
  </si>
  <si>
    <t>302-0593-9115-81</t>
    <phoneticPr fontId="2" type="noConversion"/>
  </si>
  <si>
    <t>1113B호실</t>
  </si>
  <si>
    <t>1001-1197-2505</t>
    <phoneticPr fontId="2" type="noConversion"/>
  </si>
  <si>
    <t>1114A호실</t>
  </si>
  <si>
    <t>356-1387-2740-13</t>
    <phoneticPr fontId="2" type="noConversion"/>
  </si>
  <si>
    <t>1114B호실</t>
  </si>
  <si>
    <t>20</t>
    <phoneticPr fontId="2" type="noConversion"/>
  </si>
  <si>
    <t>1002-959-899728</t>
    <phoneticPr fontId="2" type="noConversion"/>
  </si>
  <si>
    <t>1115A호실</t>
  </si>
  <si>
    <t>351-0998-4662-93</t>
    <phoneticPr fontId="2" type="noConversion"/>
  </si>
  <si>
    <t>1115B호실</t>
  </si>
  <si>
    <t>945802-00-794110</t>
    <phoneticPr fontId="2" type="noConversion"/>
  </si>
  <si>
    <t>1116A호실</t>
  </si>
  <si>
    <t>3333-14-2606594</t>
    <phoneticPr fontId="2" type="noConversion"/>
  </si>
  <si>
    <t>1116B호실</t>
  </si>
  <si>
    <t>352-1712-2680-13</t>
    <phoneticPr fontId="2" type="noConversion"/>
  </si>
  <si>
    <t>1117A호실</t>
  </si>
  <si>
    <t>945802-00-811127</t>
    <phoneticPr fontId="2" type="noConversion"/>
  </si>
  <si>
    <t>1117B호실</t>
  </si>
  <si>
    <t>436902-04-024056</t>
    <phoneticPr fontId="2" type="noConversion"/>
  </si>
  <si>
    <t>1118A호실</t>
  </si>
  <si>
    <t>758001-01-725291</t>
    <phoneticPr fontId="2" type="noConversion"/>
  </si>
  <si>
    <t>1118B호실</t>
  </si>
  <si>
    <t>010-6770-0465</t>
    <phoneticPr fontId="2" type="noConversion"/>
  </si>
  <si>
    <t>1119A호실</t>
  </si>
  <si>
    <t>110-221-789106</t>
    <phoneticPr fontId="2" type="noConversion"/>
  </si>
  <si>
    <t>1119B호실</t>
  </si>
  <si>
    <t>669-910510-82407</t>
    <phoneticPr fontId="2" type="noConversion"/>
  </si>
  <si>
    <t>1120A호실</t>
  </si>
  <si>
    <t>302-0195-4863-21</t>
    <phoneticPr fontId="2" type="noConversion"/>
  </si>
  <si>
    <t>1120B호실</t>
  </si>
  <si>
    <t>312-0226746921</t>
    <phoneticPr fontId="2" type="noConversion"/>
  </si>
  <si>
    <t>1121A호실</t>
  </si>
  <si>
    <t>352-2126640853</t>
    <phoneticPr fontId="2" type="noConversion"/>
  </si>
  <si>
    <t>1121B호실</t>
  </si>
  <si>
    <t>352-1256-5921-03</t>
  </si>
  <si>
    <t>1201호실</t>
  </si>
  <si>
    <t>1002-559769630</t>
    <phoneticPr fontId="2" type="noConversion"/>
  </si>
  <si>
    <t>1202호실</t>
  </si>
  <si>
    <t>733-1020-112-9655</t>
    <phoneticPr fontId="2" type="noConversion"/>
  </si>
  <si>
    <t>1203호실</t>
  </si>
  <si>
    <t>3333-080713303</t>
    <phoneticPr fontId="2" type="noConversion"/>
  </si>
  <si>
    <t>1204호실</t>
  </si>
  <si>
    <t>302-1022-7442-01</t>
    <phoneticPr fontId="2" type="noConversion"/>
  </si>
  <si>
    <t>1205호실</t>
  </si>
  <si>
    <t>1000-7793-7682</t>
    <phoneticPr fontId="2" type="noConversion"/>
  </si>
  <si>
    <t>1206A호실</t>
  </si>
  <si>
    <t>657-91051244407</t>
    <phoneticPr fontId="2" type="noConversion"/>
  </si>
  <si>
    <t>1207A호실</t>
  </si>
  <si>
    <t>1207B호실</t>
  </si>
  <si>
    <t>1000-8949-3599</t>
    <phoneticPr fontId="2" type="noConversion"/>
  </si>
  <si>
    <t>1208A호실</t>
  </si>
  <si>
    <t>1000-2166-4036</t>
    <phoneticPr fontId="2" type="noConversion"/>
  </si>
  <si>
    <t>1209A호실</t>
  </si>
  <si>
    <t>3511164222813</t>
  </si>
  <si>
    <t>1209B호실</t>
  </si>
  <si>
    <t>945802-01-063910</t>
    <phoneticPr fontId="2" type="noConversion"/>
  </si>
  <si>
    <t>1210A호실</t>
  </si>
  <si>
    <t>1000-6598-5750</t>
    <phoneticPr fontId="2" type="noConversion"/>
  </si>
  <si>
    <t>1211A호실</t>
  </si>
  <si>
    <t>352-1133-0071-13</t>
    <phoneticPr fontId="2" type="noConversion"/>
  </si>
  <si>
    <t>1212A호실</t>
    <phoneticPr fontId="2" type="noConversion"/>
  </si>
  <si>
    <t>945802-00-962524</t>
    <phoneticPr fontId="2" type="noConversion"/>
  </si>
  <si>
    <t>1213A호실</t>
  </si>
  <si>
    <t>1000-6272-5465</t>
    <phoneticPr fontId="2" type="noConversion"/>
  </si>
  <si>
    <t>1214A호실</t>
  </si>
  <si>
    <t>1301호실</t>
  </si>
  <si>
    <t>302-1172-9029-41</t>
    <phoneticPr fontId="2" type="noConversion"/>
  </si>
  <si>
    <t>1302호실</t>
  </si>
  <si>
    <t>110-527-864460</t>
    <phoneticPr fontId="2" type="noConversion"/>
  </si>
  <si>
    <t>1303호실</t>
  </si>
  <si>
    <t>1304호실</t>
  </si>
  <si>
    <t>352-1502-2836-33</t>
    <phoneticPr fontId="2" type="noConversion"/>
  </si>
  <si>
    <t>1305호실</t>
  </si>
  <si>
    <t>1306A호실</t>
  </si>
  <si>
    <t>1000-8101-3487</t>
  </si>
  <si>
    <t>1307A호실</t>
  </si>
  <si>
    <t>1001-0535-7479</t>
  </si>
  <si>
    <t>1308A호실</t>
    <phoneticPr fontId="2" type="noConversion"/>
  </si>
  <si>
    <t>654-910445-31407</t>
    <phoneticPr fontId="2" type="noConversion"/>
  </si>
  <si>
    <t>1308B호실</t>
    <phoneticPr fontId="2" type="noConversion"/>
  </si>
  <si>
    <t>653-910523-23207</t>
    <phoneticPr fontId="2" type="noConversion"/>
  </si>
  <si>
    <t>1309A호실</t>
  </si>
  <si>
    <t>1001-1977-4518</t>
  </si>
  <si>
    <t>1309B호실</t>
  </si>
  <si>
    <t>516-910216-73107</t>
    <phoneticPr fontId="2" type="noConversion"/>
  </si>
  <si>
    <t>1310A호실</t>
    <phoneticPr fontId="2" type="noConversion"/>
  </si>
  <si>
    <t>981-052444-01-016</t>
    <phoneticPr fontId="2" type="noConversion"/>
  </si>
  <si>
    <t>미래</t>
  </si>
  <si>
    <t>여</t>
  </si>
  <si>
    <t>201A호실</t>
  </si>
  <si>
    <t>302-6612-2803-41</t>
    <phoneticPr fontId="2" type="noConversion"/>
  </si>
  <si>
    <t>201B호실</t>
  </si>
  <si>
    <t>612101-04-208837</t>
    <phoneticPr fontId="2" type="noConversion"/>
  </si>
  <si>
    <t>202A호실</t>
  </si>
  <si>
    <t>352-1272-8343-63</t>
    <phoneticPr fontId="2" type="noConversion"/>
  </si>
  <si>
    <t>202B호실</t>
  </si>
  <si>
    <t>356-1113-6843-93</t>
  </si>
  <si>
    <t>203A호실</t>
  </si>
  <si>
    <t>1000-2547-6083</t>
    <phoneticPr fontId="2" type="noConversion"/>
  </si>
  <si>
    <t>203B호실</t>
  </si>
  <si>
    <t>62291046988807</t>
  </si>
  <si>
    <t>205A호실</t>
  </si>
  <si>
    <t>89</t>
    <phoneticPr fontId="2" type="noConversion"/>
  </si>
  <si>
    <t>1002-13308871</t>
    <phoneticPr fontId="2" type="noConversion"/>
  </si>
  <si>
    <t>205B호실</t>
  </si>
  <si>
    <t>356-1452-3808-43</t>
    <phoneticPr fontId="2" type="noConversion"/>
  </si>
  <si>
    <t>3333252960342</t>
  </si>
  <si>
    <t>206B호실</t>
  </si>
  <si>
    <t>1000-6935-4578</t>
  </si>
  <si>
    <t>3523277934863</t>
  </si>
  <si>
    <t>207B호실</t>
  </si>
  <si>
    <t>41112428126</t>
  </si>
  <si>
    <t>110-517-771622</t>
    <phoneticPr fontId="2" type="noConversion"/>
  </si>
  <si>
    <t>351-1108-9266-73</t>
    <phoneticPr fontId="2" type="noConversion"/>
  </si>
  <si>
    <t>3333-19-6408499</t>
    <phoneticPr fontId="2" type="noConversion"/>
  </si>
  <si>
    <t>3333282818323</t>
  </si>
  <si>
    <t>3021888674871</t>
  </si>
  <si>
    <t>3561438587453</t>
  </si>
  <si>
    <t>3522587467513</t>
  </si>
  <si>
    <t>3561421327393</t>
  </si>
  <si>
    <t>3020016463111</t>
  </si>
  <si>
    <t>100052346117</t>
  </si>
  <si>
    <t>3021404018171</t>
  </si>
  <si>
    <t>3021308882301</t>
  </si>
  <si>
    <t>30157202113670</t>
  </si>
  <si>
    <t>312-0004-3098-71</t>
    <phoneticPr fontId="2" type="noConversion"/>
  </si>
  <si>
    <t>3021271233681</t>
  </si>
  <si>
    <t>3521755784783</t>
  </si>
  <si>
    <t>1002559572249</t>
  </si>
  <si>
    <t>3561338758373</t>
  </si>
  <si>
    <t>3560592040803</t>
  </si>
  <si>
    <t>3021856965161</t>
  </si>
  <si>
    <t>49010104375755</t>
  </si>
  <si>
    <t>3020305704461</t>
  </si>
  <si>
    <t>38091070820907</t>
  </si>
  <si>
    <t>352-1745-1302-03</t>
    <phoneticPr fontId="2" type="noConversion"/>
  </si>
  <si>
    <t>1000-6895-5067</t>
  </si>
  <si>
    <t>3021346828351</t>
  </si>
  <si>
    <t>3021802157701</t>
  </si>
  <si>
    <t>1000-7315-1642</t>
  </si>
  <si>
    <t>311A호실</t>
    <phoneticPr fontId="2" type="noConversion"/>
  </si>
  <si>
    <t>3333-280514943</t>
    <phoneticPr fontId="2" type="noConversion"/>
  </si>
  <si>
    <t>3333-298752589</t>
    <phoneticPr fontId="2" type="noConversion"/>
  </si>
  <si>
    <t>351-1138092723</t>
    <phoneticPr fontId="2" type="noConversion"/>
  </si>
  <si>
    <t>3333-297704956</t>
    <phoneticPr fontId="2" type="noConversion"/>
  </si>
  <si>
    <t>110-535538948</t>
    <phoneticPr fontId="2" type="noConversion"/>
  </si>
  <si>
    <t>100007684708</t>
  </si>
  <si>
    <t>04</t>
    <phoneticPr fontId="2" type="noConversion"/>
  </si>
  <si>
    <t>57370204128513</t>
    <phoneticPr fontId="2" type="noConversion"/>
  </si>
  <si>
    <t>60512507657</t>
  </si>
  <si>
    <t>351-6347626913</t>
    <phoneticPr fontId="2" type="noConversion"/>
  </si>
  <si>
    <t>351-1253014703</t>
    <phoneticPr fontId="2" type="noConversion"/>
  </si>
  <si>
    <t>03</t>
    <phoneticPr fontId="2" type="noConversion"/>
  </si>
  <si>
    <t>46209063801026</t>
    <phoneticPr fontId="2" type="noConversion"/>
  </si>
  <si>
    <t>62191106184607</t>
  </si>
  <si>
    <t>9003210379468</t>
  </si>
  <si>
    <t>356-1429442763</t>
    <phoneticPr fontId="2" type="noConversion"/>
  </si>
  <si>
    <t>352-1715164913</t>
    <phoneticPr fontId="2" type="noConversion"/>
  </si>
  <si>
    <t>28220104280658</t>
  </si>
  <si>
    <t>3333-16-1336219</t>
    <phoneticPr fontId="2" type="noConversion"/>
  </si>
  <si>
    <t>110499950710</t>
  </si>
  <si>
    <t>63100204448224</t>
    <phoneticPr fontId="2" type="noConversion"/>
  </si>
  <si>
    <t>62391064141907</t>
  </si>
  <si>
    <t>74960101514929</t>
    <phoneticPr fontId="2" type="noConversion"/>
  </si>
  <si>
    <t>407A호실</t>
    <phoneticPr fontId="2" type="noConversion"/>
  </si>
  <si>
    <t>3333-25-9998955</t>
    <phoneticPr fontId="2" type="noConversion"/>
  </si>
  <si>
    <t>352-1643-7376-43</t>
    <phoneticPr fontId="2" type="noConversion"/>
  </si>
  <si>
    <t>3561199441183</t>
  </si>
  <si>
    <t>3561365511383</t>
  </si>
  <si>
    <t>71240101738738</t>
  </si>
  <si>
    <t>3333178447947</t>
  </si>
  <si>
    <t>100036663068</t>
  </si>
  <si>
    <t>88280200054793</t>
  </si>
  <si>
    <t>73491043302607</t>
  </si>
  <si>
    <t>352-1706564043</t>
    <phoneticPr fontId="2" type="noConversion"/>
  </si>
  <si>
    <t>45740204033079</t>
  </si>
  <si>
    <t>480402-04-187080</t>
  </si>
  <si>
    <t>3333-258802159</t>
    <phoneticPr fontId="2" type="noConversion"/>
  </si>
  <si>
    <t>63091049152107</t>
  </si>
  <si>
    <t>1001-0715-7541</t>
  </si>
  <si>
    <t>3333-21-2334893</t>
    <phoneticPr fontId="2" type="noConversion"/>
  </si>
  <si>
    <t>352-1556292483</t>
    <phoneticPr fontId="2" type="noConversion"/>
  </si>
  <si>
    <t>51491026723507</t>
  </si>
  <si>
    <t>81005060301207</t>
  </si>
  <si>
    <t>100036863198</t>
  </si>
  <si>
    <t>3561493338413</t>
  </si>
  <si>
    <t>3025338047231</t>
  </si>
  <si>
    <t>3561474265423</t>
  </si>
  <si>
    <t>43850104011088</t>
  </si>
  <si>
    <t>3511088415093</t>
  </si>
  <si>
    <t>1000-9276-3306</t>
  </si>
  <si>
    <t>3333-24-7610452</t>
  </si>
  <si>
    <t>352-1712722483</t>
    <phoneticPr fontId="2" type="noConversion"/>
  </si>
  <si>
    <t>73491014963507</t>
  </si>
  <si>
    <t>352-1452-1969-33</t>
    <phoneticPr fontId="2" type="noConversion"/>
  </si>
  <si>
    <t>352-1189-0693-63</t>
    <phoneticPr fontId="2" type="noConversion"/>
  </si>
  <si>
    <t>3333-24-2666430</t>
    <phoneticPr fontId="2" type="noConversion"/>
  </si>
  <si>
    <t>1000-3885-1345</t>
    <phoneticPr fontId="2" type="noConversion"/>
  </si>
  <si>
    <t>352-0233-9651-33</t>
    <phoneticPr fontId="2" type="noConversion"/>
  </si>
  <si>
    <t>65391054015107</t>
  </si>
  <si>
    <t>3024900659891</t>
  </si>
  <si>
    <t>49010204178348</t>
  </si>
  <si>
    <t>1000-6431-9221</t>
  </si>
  <si>
    <t>352-1427035213</t>
    <phoneticPr fontId="2" type="noConversion"/>
  </si>
  <si>
    <t>352-1526425333</t>
    <phoneticPr fontId="2" type="noConversion"/>
  </si>
  <si>
    <t>132079770163</t>
  </si>
  <si>
    <t>302-9238268691</t>
    <phoneticPr fontId="2" type="noConversion"/>
  </si>
  <si>
    <t>07</t>
  </si>
  <si>
    <t>000000006387</t>
  </si>
  <si>
    <t>749601-01-486219</t>
  </si>
  <si>
    <t>1000-5666-7000</t>
  </si>
  <si>
    <t>92</t>
    <phoneticPr fontId="2" type="noConversion"/>
  </si>
  <si>
    <t>1000-8661-4969</t>
    <phoneticPr fontId="2" type="noConversion"/>
  </si>
  <si>
    <t>3521600449453</t>
  </si>
  <si>
    <t>3521945753683</t>
  </si>
  <si>
    <t>1000-7391-8125</t>
  </si>
  <si>
    <t>78650201203931</t>
  </si>
  <si>
    <t>228802-04-134981</t>
  </si>
  <si>
    <t>66191040381907</t>
  </si>
  <si>
    <t>99150101248292</t>
  </si>
  <si>
    <t>38091063329107</t>
  </si>
  <si>
    <t>1002759837134</t>
  </si>
  <si>
    <t>353-50204123571</t>
    <phoneticPr fontId="2" type="noConversion"/>
  </si>
  <si>
    <t>481021-51-040039</t>
  </si>
  <si>
    <t>607B호실</t>
  </si>
  <si>
    <t>466801-04-423417</t>
    <phoneticPr fontId="2" type="noConversion"/>
  </si>
  <si>
    <t>302-1840-3128-21</t>
    <phoneticPr fontId="2" type="noConversion"/>
  </si>
  <si>
    <t>22170104488444</t>
  </si>
  <si>
    <t>352-1585-8131-83</t>
    <phoneticPr fontId="2" type="noConversion"/>
  </si>
  <si>
    <t>352-1712991753</t>
    <phoneticPr fontId="2" type="noConversion"/>
  </si>
  <si>
    <t>132104554015</t>
  </si>
  <si>
    <t>99150101258534</t>
  </si>
  <si>
    <t>3027317962761</t>
  </si>
  <si>
    <t>1000-8612-9597</t>
    <phoneticPr fontId="2" type="noConversion"/>
  </si>
  <si>
    <t>3333-25-9362950</t>
  </si>
  <si>
    <t>356-1447975313</t>
    <phoneticPr fontId="2" type="noConversion"/>
  </si>
  <si>
    <t>352-0917046013</t>
    <phoneticPr fontId="2" type="noConversion"/>
  </si>
  <si>
    <t>60891028899307</t>
  </si>
  <si>
    <t>302-5024430021</t>
    <phoneticPr fontId="2" type="noConversion"/>
  </si>
  <si>
    <t>356-1481027413</t>
    <phoneticPr fontId="2" type="noConversion"/>
  </si>
  <si>
    <t>72210201287825</t>
  </si>
  <si>
    <t>352-1676-9048-53</t>
    <phoneticPr fontId="2" type="noConversion"/>
  </si>
  <si>
    <t>722101-01-615421</t>
  </si>
  <si>
    <t>1000-5406-7309</t>
    <phoneticPr fontId="2" type="noConversion"/>
  </si>
  <si>
    <t>3021347909811</t>
  </si>
  <si>
    <t>3521613217763</t>
  </si>
  <si>
    <t>3521540952103</t>
  </si>
  <si>
    <t>3560251692063</t>
  </si>
  <si>
    <t>356-1489353783</t>
    <phoneticPr fontId="2" type="noConversion"/>
  </si>
  <si>
    <t>39</t>
  </si>
  <si>
    <t>2210068787200</t>
  </si>
  <si>
    <t>48902481495</t>
  </si>
  <si>
    <t>41701852088904</t>
  </si>
  <si>
    <t>302-6238480011</t>
    <phoneticPr fontId="2" type="noConversion"/>
  </si>
  <si>
    <t>55591010647307</t>
  </si>
  <si>
    <t>110-489-430382</t>
  </si>
  <si>
    <t>352-4765060303</t>
    <phoneticPr fontId="2" type="noConversion"/>
  </si>
  <si>
    <t>1000-8799-6615</t>
    <phoneticPr fontId="2" type="noConversion"/>
  </si>
  <si>
    <t>411801-04-503254</t>
    <phoneticPr fontId="2" type="noConversion"/>
  </si>
  <si>
    <t>53181352073776</t>
  </si>
  <si>
    <t>302-1701029111</t>
    <phoneticPr fontId="2" type="noConversion"/>
  </si>
  <si>
    <t>356-1417021613</t>
    <phoneticPr fontId="2" type="noConversion"/>
  </si>
  <si>
    <t>352-1736-0222-83</t>
  </si>
  <si>
    <t>40502372735</t>
  </si>
  <si>
    <t>86691025171407</t>
  </si>
  <si>
    <t>73440101239891</t>
  </si>
  <si>
    <t>1002-463064190</t>
    <phoneticPr fontId="2" type="noConversion"/>
  </si>
  <si>
    <t>713B호실</t>
    <phoneticPr fontId="2" type="noConversion"/>
  </si>
  <si>
    <t>1000-89285892</t>
    <phoneticPr fontId="2" type="noConversion"/>
  </si>
  <si>
    <t>132-099-814084</t>
  </si>
  <si>
    <t>302-1401817601</t>
    <phoneticPr fontId="2" type="noConversion"/>
  </si>
  <si>
    <t>110505301908</t>
  </si>
  <si>
    <t>1000-61573002</t>
    <phoneticPr fontId="2" type="noConversion"/>
  </si>
  <si>
    <t>1000-46462662</t>
    <phoneticPr fontId="2" type="noConversion"/>
  </si>
  <si>
    <t>3521856297203</t>
  </si>
  <si>
    <t>3333-293269389</t>
    <phoneticPr fontId="2" type="noConversion"/>
  </si>
  <si>
    <t>3333-290980739</t>
    <phoneticPr fontId="2" type="noConversion"/>
  </si>
  <si>
    <t>352-1941807703</t>
    <phoneticPr fontId="2" type="noConversion"/>
  </si>
  <si>
    <t>352-1453429953</t>
    <phoneticPr fontId="2" type="noConversion"/>
  </si>
  <si>
    <t>351-1090-8839-43</t>
  </si>
  <si>
    <t>352-2043882843</t>
    <phoneticPr fontId="2" type="noConversion"/>
  </si>
  <si>
    <t>302-1344874571</t>
    <phoneticPr fontId="2" type="noConversion"/>
  </si>
  <si>
    <t>1001-6025-9554</t>
  </si>
  <si>
    <t>356-0597062693</t>
    <phoneticPr fontId="2" type="noConversion"/>
  </si>
  <si>
    <t>352-2076819893</t>
    <phoneticPr fontId="2" type="noConversion"/>
  </si>
  <si>
    <t>356-1411012043</t>
    <phoneticPr fontId="2" type="noConversion"/>
  </si>
  <si>
    <t>351-1170-1608-43</t>
  </si>
  <si>
    <t>1000-8735-0987</t>
  </si>
  <si>
    <t>37</t>
  </si>
  <si>
    <t>1013011767474</t>
  </si>
  <si>
    <t>302-4037-4404-61</t>
    <phoneticPr fontId="2" type="noConversion"/>
  </si>
  <si>
    <t>110-519592447</t>
    <phoneticPr fontId="2" type="noConversion"/>
  </si>
  <si>
    <t>110-530012411</t>
    <phoneticPr fontId="2" type="noConversion"/>
  </si>
  <si>
    <t>3333-293272357</t>
    <phoneticPr fontId="2" type="noConversion"/>
  </si>
  <si>
    <t>110-408-554360</t>
  </si>
  <si>
    <t>3021248291501</t>
  </si>
  <si>
    <t>1000-90617538</t>
    <phoneticPr fontId="2" type="noConversion"/>
  </si>
  <si>
    <t>302-1204-1638-21</t>
    <phoneticPr fontId="2" type="noConversion"/>
  </si>
  <si>
    <t>81</t>
    <phoneticPr fontId="2" type="noConversion"/>
  </si>
  <si>
    <t>55291012507907</t>
    <phoneticPr fontId="2" type="noConversion"/>
  </si>
  <si>
    <t>9002203952083</t>
  </si>
  <si>
    <t>110497284417</t>
  </si>
  <si>
    <t>356-0614361493</t>
    <phoneticPr fontId="2" type="noConversion"/>
  </si>
  <si>
    <t>01086497154107</t>
  </si>
  <si>
    <t>302-1812918491</t>
    <phoneticPr fontId="2" type="noConversion"/>
  </si>
  <si>
    <t>352-1643413493</t>
    <phoneticPr fontId="2" type="noConversion"/>
  </si>
  <si>
    <t>4614090069756</t>
  </si>
  <si>
    <t>1000-6458-1023</t>
  </si>
  <si>
    <t>74830101589245</t>
  </si>
  <si>
    <t>74960101467968</t>
  </si>
  <si>
    <t>110555530529</t>
  </si>
  <si>
    <t>352-1061682853</t>
    <phoneticPr fontId="2" type="noConversion"/>
  </si>
  <si>
    <t>302-1365556561</t>
    <phoneticPr fontId="2" type="noConversion"/>
  </si>
  <si>
    <t>1000-65698421</t>
    <phoneticPr fontId="2" type="noConversion"/>
  </si>
  <si>
    <t>302-1404-2954-11</t>
    <phoneticPr fontId="2" type="noConversion"/>
  </si>
  <si>
    <t>352-1765-1361-63</t>
    <phoneticPr fontId="2" type="noConversion"/>
  </si>
  <si>
    <t>302-1434443941</t>
    <phoneticPr fontId="2" type="noConversion"/>
  </si>
  <si>
    <t>1001-4064-0707</t>
  </si>
  <si>
    <t>64791063227707</t>
  </si>
  <si>
    <t>302-1130803441</t>
    <phoneticPr fontId="2" type="noConversion"/>
  </si>
  <si>
    <t>302-1417938271</t>
    <phoneticPr fontId="2" type="noConversion"/>
  </si>
  <si>
    <t>100152675549</t>
  </si>
  <si>
    <t>73491039310807</t>
  </si>
  <si>
    <t>352-0910-5782-43</t>
    <phoneticPr fontId="2" type="noConversion"/>
  </si>
  <si>
    <t>641-910308-33407</t>
  </si>
  <si>
    <t>352-0615149003</t>
    <phoneticPr fontId="2" type="noConversion"/>
  </si>
  <si>
    <t>356-1602986133</t>
    <phoneticPr fontId="2" type="noConversion"/>
  </si>
  <si>
    <t>302-4699-6150-61</t>
  </si>
  <si>
    <t>58540101403975</t>
    <phoneticPr fontId="2" type="noConversion"/>
  </si>
  <si>
    <t>3021318736581</t>
  </si>
  <si>
    <t>3333-242209285</t>
    <phoneticPr fontId="2" type="noConversion"/>
  </si>
  <si>
    <t>301-0313-8118-71</t>
    <phoneticPr fontId="2" type="noConversion"/>
  </si>
  <si>
    <t>66491008357107</t>
  </si>
  <si>
    <t>3510559396293</t>
  </si>
  <si>
    <t>1000-8812-1926</t>
    <phoneticPr fontId="2" type="noConversion"/>
  </si>
  <si>
    <t>351-1045126513</t>
    <phoneticPr fontId="2" type="noConversion"/>
  </si>
  <si>
    <t>352-1339601513</t>
    <phoneticPr fontId="2" type="noConversion"/>
  </si>
  <si>
    <t>1002630634679</t>
  </si>
  <si>
    <t>50691041339107</t>
  </si>
  <si>
    <t>3333258639363</t>
  </si>
  <si>
    <t>3333-25-8639363</t>
    <phoneticPr fontId="2" type="noConversion"/>
  </si>
  <si>
    <t>3560494363343</t>
  </si>
  <si>
    <t>100147472535</t>
  </si>
  <si>
    <t>17934251007836</t>
  </si>
  <si>
    <t>356-1539593143</t>
    <phoneticPr fontId="2" type="noConversion"/>
  </si>
  <si>
    <t>302-0345523011</t>
    <phoneticPr fontId="2" type="noConversion"/>
  </si>
  <si>
    <t>702701-01-707311</t>
  </si>
  <si>
    <t>302-0293286751</t>
    <phoneticPr fontId="2" type="noConversion"/>
  </si>
  <si>
    <t>1010B호실</t>
    <phoneticPr fontId="2" type="noConversion"/>
  </si>
  <si>
    <t>66260204005142</t>
  </si>
  <si>
    <t>1011A호실</t>
    <phoneticPr fontId="2" type="noConversion"/>
  </si>
  <si>
    <t>63791050632607</t>
  </si>
  <si>
    <t>1011B호실</t>
    <phoneticPr fontId="2" type="noConversion"/>
  </si>
  <si>
    <t>302-1512-3843-11</t>
    <phoneticPr fontId="2" type="noConversion"/>
  </si>
  <si>
    <t>1012A호실</t>
    <phoneticPr fontId="2" type="noConversion"/>
  </si>
  <si>
    <t>1013A호실</t>
    <phoneticPr fontId="2" type="noConversion"/>
  </si>
  <si>
    <t>1014A호실</t>
    <phoneticPr fontId="2" type="noConversion"/>
  </si>
  <si>
    <t>40702513064</t>
    <phoneticPr fontId="2" type="noConversion"/>
  </si>
  <si>
    <t>1015A호실</t>
    <phoneticPr fontId="2" type="noConversion"/>
  </si>
  <si>
    <t>1000-8768-6838</t>
  </si>
  <si>
    <t>1015B호실</t>
    <phoneticPr fontId="2" type="noConversion"/>
  </si>
  <si>
    <t>63591070717407</t>
  </si>
  <si>
    <t>추가납입 대상자</t>
    <phoneticPr fontId="2" type="noConversion"/>
  </si>
  <si>
    <t>04</t>
    <phoneticPr fontId="2" type="noConversion"/>
  </si>
  <si>
    <t>48040204131559</t>
    <phoneticPr fontId="2" type="noConversion"/>
  </si>
  <si>
    <t>7056010486956</t>
    <phoneticPr fontId="2" type="noConversion"/>
  </si>
  <si>
    <t>11</t>
    <phoneticPr fontId="2" type="noConversion"/>
  </si>
  <si>
    <t>3561477662463</t>
    <phoneticPr fontId="2" type="noConversion"/>
  </si>
  <si>
    <t>어머니</t>
    <phoneticPr fontId="2" type="noConversion"/>
  </si>
  <si>
    <t>11</t>
    <phoneticPr fontId="2" type="noConversion"/>
  </si>
  <si>
    <t>451011-52-188506</t>
    <phoneticPr fontId="2" type="noConversion"/>
  </si>
  <si>
    <t>어머니</t>
    <phoneticPr fontId="2" type="noConversion"/>
  </si>
  <si>
    <t>351-0884859213</t>
    <phoneticPr fontId="2" type="noConversion"/>
  </si>
  <si>
    <t>4</t>
  </si>
  <si>
    <t>6</t>
  </si>
  <si>
    <t>5</t>
  </si>
  <si>
    <t>7</t>
  </si>
  <si>
    <t>8</t>
  </si>
  <si>
    <t>9</t>
  </si>
  <si>
    <t>10</t>
  </si>
  <si>
    <t>신*원</t>
  </si>
  <si>
    <t>채*망</t>
  </si>
  <si>
    <t>송*기</t>
  </si>
  <si>
    <t>박*석</t>
  </si>
  <si>
    <t>황*상</t>
  </si>
  <si>
    <t>*</t>
  </si>
  <si>
    <t>최*준</t>
  </si>
  <si>
    <t>한*일</t>
  </si>
  <si>
    <t>강*구</t>
  </si>
  <si>
    <t>정*원</t>
  </si>
  <si>
    <t>노*덕</t>
  </si>
  <si>
    <t>우*식</t>
  </si>
  <si>
    <t>김*민</t>
  </si>
  <si>
    <t>김*윤</t>
  </si>
  <si>
    <t>김*선</t>
  </si>
  <si>
    <t>이*윤</t>
  </si>
  <si>
    <t>김*중</t>
  </si>
  <si>
    <t>김*우</t>
  </si>
  <si>
    <t>이*한</t>
  </si>
  <si>
    <t>정*우</t>
  </si>
  <si>
    <t>최*웅</t>
  </si>
  <si>
    <t>박*수</t>
  </si>
  <si>
    <t>원*연</t>
  </si>
  <si>
    <t>이*민</t>
  </si>
  <si>
    <t>오*건</t>
  </si>
  <si>
    <t>장*현</t>
  </si>
  <si>
    <t>이*학</t>
  </si>
  <si>
    <t>안*수</t>
  </si>
  <si>
    <t>황*찬</t>
  </si>
  <si>
    <t>황*민</t>
  </si>
  <si>
    <t>김*현</t>
  </si>
  <si>
    <t>김*성</t>
  </si>
  <si>
    <t>장*서</t>
  </si>
  <si>
    <t>이*호</t>
  </si>
  <si>
    <t>김*범</t>
  </si>
  <si>
    <t>임*빈</t>
  </si>
  <si>
    <t>김*식</t>
  </si>
  <si>
    <t>장*혁</t>
  </si>
  <si>
    <t>정*호</t>
  </si>
  <si>
    <t>한*균</t>
  </si>
  <si>
    <t>김*웅</t>
  </si>
  <si>
    <t>조*우</t>
  </si>
  <si>
    <t>김*수</t>
  </si>
  <si>
    <t>윤*준</t>
  </si>
  <si>
    <t>김*태</t>
  </si>
  <si>
    <t>우*희</t>
  </si>
  <si>
    <t>윤*규</t>
  </si>
  <si>
    <t>이*후</t>
  </si>
  <si>
    <t>유*호</t>
  </si>
  <si>
    <t>박*영</t>
  </si>
  <si>
    <t>두*환</t>
  </si>
  <si>
    <t>강*훈</t>
  </si>
  <si>
    <t>윤*민</t>
  </si>
  <si>
    <t>도*선</t>
  </si>
  <si>
    <t>한*진</t>
  </si>
  <si>
    <t>황*혁</t>
  </si>
  <si>
    <t>김*욱</t>
  </si>
  <si>
    <t>이*현</t>
  </si>
  <si>
    <t>서*호</t>
  </si>
  <si>
    <t>박*찬</t>
  </si>
  <si>
    <t>양*우</t>
  </si>
  <si>
    <t>노*연</t>
  </si>
  <si>
    <t>이*희</t>
  </si>
  <si>
    <t>이*수</t>
  </si>
  <si>
    <t>최*호</t>
  </si>
  <si>
    <t>임*현</t>
  </si>
  <si>
    <t>강*</t>
  </si>
  <si>
    <t>전*현</t>
  </si>
  <si>
    <t>이*종</t>
  </si>
  <si>
    <t>한*성</t>
  </si>
  <si>
    <t>한*원</t>
  </si>
  <si>
    <t>최*용</t>
  </si>
  <si>
    <t>김*훈</t>
  </si>
  <si>
    <t>하*빈</t>
  </si>
  <si>
    <t>김*환</t>
  </si>
  <si>
    <t>권*한</t>
  </si>
  <si>
    <t>김*순</t>
  </si>
  <si>
    <t>김*진</t>
  </si>
  <si>
    <t>이*우</t>
  </si>
  <si>
    <t>박*규</t>
  </si>
  <si>
    <t>조*모</t>
  </si>
  <si>
    <t>서*주</t>
  </si>
  <si>
    <t>유*진</t>
  </si>
  <si>
    <t>김*한</t>
  </si>
  <si>
    <t>김*기</t>
  </si>
  <si>
    <t>소*</t>
  </si>
  <si>
    <t>임*경</t>
  </si>
  <si>
    <t>유*찬</t>
  </si>
  <si>
    <t>박*민</t>
  </si>
  <si>
    <t>박*원</t>
  </si>
  <si>
    <t>빙*윤</t>
  </si>
  <si>
    <t>박*우</t>
  </si>
  <si>
    <t>정*수</t>
  </si>
  <si>
    <t>하*준</t>
  </si>
  <si>
    <t>윤*서</t>
  </si>
  <si>
    <t>이*진</t>
  </si>
  <si>
    <t>류*현</t>
  </si>
  <si>
    <t>정*영</t>
  </si>
  <si>
    <t>유*현</t>
  </si>
  <si>
    <t>김*혁</t>
  </si>
  <si>
    <t>권*준</t>
  </si>
  <si>
    <t>김*영</t>
  </si>
  <si>
    <t>홍*용</t>
  </si>
  <si>
    <t>김*엽</t>
  </si>
  <si>
    <t>박*현</t>
  </si>
  <si>
    <t>경*벽</t>
  </si>
  <si>
    <t>강*혁</t>
  </si>
  <si>
    <t>홍*기</t>
  </si>
  <si>
    <t>한*</t>
  </si>
  <si>
    <t>오*봉</t>
  </si>
  <si>
    <t>안*현</t>
  </si>
  <si>
    <t>서*태</t>
  </si>
  <si>
    <t>조*환</t>
  </si>
  <si>
    <t>오*영</t>
  </si>
  <si>
    <t>박*준</t>
  </si>
  <si>
    <t>구*우</t>
  </si>
  <si>
    <t>구*윤</t>
  </si>
  <si>
    <t>강*현</t>
  </si>
  <si>
    <t>김*서</t>
  </si>
  <si>
    <t>신*인</t>
  </si>
  <si>
    <t>조*국</t>
  </si>
  <si>
    <t>김*호</t>
  </si>
  <si>
    <t>고*태</t>
  </si>
  <si>
    <t>권*</t>
  </si>
  <si>
    <t>김*완</t>
  </si>
  <si>
    <t>전*민</t>
  </si>
  <si>
    <t>조*규</t>
  </si>
  <si>
    <t>김*준</t>
  </si>
  <si>
    <t>이*엽</t>
  </si>
  <si>
    <t>이*원</t>
  </si>
  <si>
    <t>권*현</t>
  </si>
  <si>
    <t>하*성</t>
  </si>
  <si>
    <t>최*진</t>
  </si>
  <si>
    <t>최*석</t>
  </si>
  <si>
    <t>정*석</t>
  </si>
  <si>
    <t>곽*찬</t>
  </si>
  <si>
    <t>심*림</t>
  </si>
  <si>
    <t>이*휴</t>
  </si>
  <si>
    <t>최*원</t>
  </si>
  <si>
    <t>최*환</t>
  </si>
  <si>
    <t>배*</t>
  </si>
  <si>
    <t>오*현</t>
  </si>
  <si>
    <t>양*민</t>
  </si>
  <si>
    <t>이*언</t>
  </si>
  <si>
    <t>박*기</t>
  </si>
  <si>
    <t>이*혁</t>
  </si>
  <si>
    <t>반*현</t>
  </si>
  <si>
    <t>장*준</t>
  </si>
  <si>
    <t>정*민</t>
  </si>
  <si>
    <t>최*민</t>
  </si>
  <si>
    <t>최*우</t>
  </si>
  <si>
    <t>선*혁</t>
  </si>
  <si>
    <t>강*영</t>
  </si>
  <si>
    <t>정*용</t>
  </si>
  <si>
    <t>강*원</t>
  </si>
  <si>
    <t>장*우</t>
  </si>
  <si>
    <t>허*혁</t>
  </si>
  <si>
    <t>박*근</t>
  </si>
  <si>
    <t>장*섭</t>
  </si>
  <si>
    <t>김*원</t>
  </si>
  <si>
    <t>김*규</t>
  </si>
  <si>
    <t>윤*빈</t>
  </si>
  <si>
    <t>오*민</t>
  </si>
  <si>
    <t>이*영</t>
  </si>
  <si>
    <t>한*태</t>
  </si>
  <si>
    <t>유*준</t>
  </si>
  <si>
    <t>박*혁</t>
  </si>
  <si>
    <t>염*석</t>
  </si>
  <si>
    <t>김*겸</t>
  </si>
  <si>
    <t>최*남</t>
  </si>
  <si>
    <t>강*우</t>
  </si>
  <si>
    <t>이*훈</t>
  </si>
  <si>
    <t>정*건</t>
  </si>
  <si>
    <t>권*석</t>
  </si>
  <si>
    <t>신*신</t>
  </si>
  <si>
    <t>윤*주</t>
  </si>
  <si>
    <t>신*환</t>
  </si>
  <si>
    <t>박*홍</t>
  </si>
  <si>
    <t>이*규</t>
  </si>
  <si>
    <t>이*빈</t>
  </si>
  <si>
    <t>서*명</t>
  </si>
  <si>
    <t>심*민</t>
  </si>
  <si>
    <t>주*울</t>
  </si>
  <si>
    <t>원*선</t>
  </si>
  <si>
    <t>신*우</t>
  </si>
  <si>
    <t>서*민</t>
  </si>
  <si>
    <t>서*혁</t>
  </si>
  <si>
    <t>정*기</t>
  </si>
  <si>
    <t>이*찬</t>
  </si>
  <si>
    <t>조*준</t>
  </si>
  <si>
    <t>박*권</t>
  </si>
  <si>
    <t>백*준</t>
  </si>
  <si>
    <t>손*준</t>
  </si>
  <si>
    <t>허*환</t>
  </si>
  <si>
    <t>김*찬</t>
  </si>
  <si>
    <t>연*규</t>
  </si>
  <si>
    <t>정*직</t>
  </si>
  <si>
    <t>조*민</t>
  </si>
  <si>
    <t>여*민</t>
  </si>
  <si>
    <t>강*규</t>
  </si>
  <si>
    <t>고*우</t>
  </si>
  <si>
    <t>조*재</t>
  </si>
  <si>
    <t>구*빈</t>
  </si>
  <si>
    <t>양*철</t>
  </si>
  <si>
    <t>왕*현</t>
  </si>
  <si>
    <t>이*구</t>
  </si>
  <si>
    <t>유*재</t>
  </si>
  <si>
    <t>김*빈</t>
  </si>
  <si>
    <t>조*찬</t>
  </si>
  <si>
    <t>곽*서</t>
  </si>
  <si>
    <t>황*빈</t>
  </si>
  <si>
    <t>한*민</t>
  </si>
  <si>
    <t>공*성</t>
  </si>
  <si>
    <t>최*희</t>
  </si>
  <si>
    <t>양*훈</t>
  </si>
  <si>
    <t>명*영</t>
  </si>
  <si>
    <t>고*성</t>
  </si>
  <si>
    <t>설*석</t>
  </si>
  <si>
    <t>한*혁</t>
  </si>
  <si>
    <t>조*수</t>
  </si>
  <si>
    <t>이*선</t>
  </si>
  <si>
    <t>염*민</t>
  </si>
  <si>
    <t>정*환</t>
  </si>
  <si>
    <t>양*권</t>
  </si>
  <si>
    <t>전*헌</t>
  </si>
  <si>
    <t>정*엽</t>
  </si>
  <si>
    <t>임*원</t>
  </si>
  <si>
    <t>김*일</t>
  </si>
  <si>
    <t>박*청</t>
  </si>
  <si>
    <t>조*현</t>
  </si>
  <si>
    <t>지*원</t>
  </si>
  <si>
    <t>양*환</t>
  </si>
  <si>
    <t>박*윤</t>
  </si>
  <si>
    <t>강*욱</t>
  </si>
  <si>
    <t>곽*우</t>
  </si>
  <si>
    <t>주*성</t>
  </si>
  <si>
    <t>안*기</t>
  </si>
  <si>
    <t>최*윤</t>
  </si>
  <si>
    <t>김*주</t>
  </si>
  <si>
    <t>진*민</t>
  </si>
  <si>
    <t>김*람</t>
  </si>
  <si>
    <t>지*진</t>
  </si>
  <si>
    <t>정*훈</t>
  </si>
  <si>
    <t>임*범</t>
  </si>
  <si>
    <t>정*준</t>
  </si>
  <si>
    <t>천*혁</t>
  </si>
  <si>
    <t>설*찬</t>
  </si>
  <si>
    <t>윤*성</t>
  </si>
  <si>
    <t>이*연</t>
  </si>
  <si>
    <t>지*우</t>
  </si>
  <si>
    <t>남*민</t>
  </si>
  <si>
    <t>손*기</t>
  </si>
  <si>
    <t>채*혁</t>
  </si>
  <si>
    <t>이*욱</t>
  </si>
  <si>
    <t>송*호</t>
  </si>
  <si>
    <t>한*수</t>
  </si>
  <si>
    <t>변*수</t>
  </si>
  <si>
    <t>엄*상</t>
  </si>
  <si>
    <t>박*후</t>
  </si>
  <si>
    <t>박*서</t>
  </si>
  <si>
    <t>양*수</t>
  </si>
  <si>
    <t>윤*식</t>
  </si>
  <si>
    <t>오*경</t>
  </si>
  <si>
    <t>안*우</t>
  </si>
  <si>
    <t>이*일</t>
  </si>
  <si>
    <t>이*재</t>
  </si>
  <si>
    <t>공*권</t>
  </si>
  <si>
    <t>이*주</t>
  </si>
  <si>
    <t>도*영</t>
  </si>
  <si>
    <t>문*준</t>
  </si>
  <si>
    <t>신*성</t>
  </si>
  <si>
    <t>이*녀</t>
  </si>
  <si>
    <t>김*희</t>
  </si>
  <si>
    <t>윤*솜</t>
  </si>
  <si>
    <t>김*지</t>
  </si>
  <si>
    <t>손*은</t>
  </si>
  <si>
    <t>김*솔</t>
  </si>
  <si>
    <t>남*연</t>
  </si>
  <si>
    <t>채*정</t>
  </si>
  <si>
    <t>유*빈</t>
  </si>
  <si>
    <t>이*은</t>
  </si>
  <si>
    <t>오*원</t>
  </si>
  <si>
    <t>최*현</t>
  </si>
  <si>
    <t>권*리</t>
  </si>
  <si>
    <t>강*진</t>
  </si>
  <si>
    <t>유*린</t>
  </si>
  <si>
    <t>고*아</t>
  </si>
  <si>
    <t>류*화</t>
  </si>
  <si>
    <t>곽*정</t>
  </si>
  <si>
    <t>추*주</t>
  </si>
  <si>
    <t>송*은</t>
  </si>
  <si>
    <t>채*민</t>
  </si>
  <si>
    <t>문*리</t>
  </si>
  <si>
    <t>이*인</t>
  </si>
  <si>
    <t>김*숙</t>
  </si>
  <si>
    <t>장*윤</t>
  </si>
  <si>
    <t>이*지</t>
  </si>
  <si>
    <t>방*주</t>
  </si>
  <si>
    <t>김*정</t>
  </si>
  <si>
    <t>유*연</t>
  </si>
  <si>
    <t>현*미</t>
  </si>
  <si>
    <t>송*혜</t>
  </si>
  <si>
    <t>박*희</t>
  </si>
  <si>
    <t>김*경</t>
  </si>
  <si>
    <t>조*지</t>
  </si>
  <si>
    <t>임*지</t>
  </si>
  <si>
    <t>김*리</t>
  </si>
  <si>
    <t>강*윤</t>
  </si>
  <si>
    <t>신*진</t>
  </si>
  <si>
    <t>박*별</t>
  </si>
  <si>
    <t>양*영</t>
  </si>
  <si>
    <t>유*은</t>
  </si>
  <si>
    <t>노*영</t>
  </si>
  <si>
    <t>윤*은</t>
  </si>
  <si>
    <t>윤*진</t>
  </si>
  <si>
    <t>김*연</t>
  </si>
  <si>
    <t>강*솔</t>
  </si>
  <si>
    <t>허*영</t>
  </si>
  <si>
    <t>이*정</t>
  </si>
  <si>
    <t>김*인</t>
  </si>
  <si>
    <t>백*숙</t>
  </si>
  <si>
    <t>강*지</t>
  </si>
  <si>
    <t>노*민</t>
  </si>
  <si>
    <t>윤*경</t>
  </si>
  <si>
    <t>정*경</t>
  </si>
  <si>
    <t>고*은</t>
  </si>
  <si>
    <t>강*주</t>
  </si>
  <si>
    <t>유*</t>
  </si>
  <si>
    <t>양*아</t>
  </si>
  <si>
    <t>조*은</t>
  </si>
  <si>
    <t>안*선</t>
  </si>
  <si>
    <t>백*선</t>
  </si>
  <si>
    <t>서*서</t>
  </si>
  <si>
    <t>정*지</t>
  </si>
  <si>
    <t>황*연</t>
  </si>
  <si>
    <t>정*정</t>
  </si>
  <si>
    <t>최*린</t>
  </si>
  <si>
    <t>신*총</t>
  </si>
  <si>
    <t>정*령</t>
  </si>
  <si>
    <t>김*나</t>
  </si>
  <si>
    <t>김*채</t>
  </si>
  <si>
    <t>유*수</t>
  </si>
  <si>
    <t>길*수</t>
  </si>
  <si>
    <t>장*희</t>
  </si>
  <si>
    <t>소*비</t>
  </si>
  <si>
    <t>황*아</t>
  </si>
  <si>
    <t>백*연</t>
  </si>
  <si>
    <t>박*빈</t>
  </si>
  <si>
    <t>류*진</t>
  </si>
  <si>
    <t>김*아</t>
  </si>
  <si>
    <t>황*솔</t>
  </si>
  <si>
    <t>송*린</t>
  </si>
  <si>
    <t>황*원</t>
  </si>
  <si>
    <t>방*슬</t>
  </si>
  <si>
    <t>홍*수</t>
  </si>
  <si>
    <t>곽*민</t>
  </si>
  <si>
    <t>장*나</t>
  </si>
  <si>
    <t>홍*은</t>
  </si>
  <si>
    <t>김*은</t>
  </si>
  <si>
    <t>신*늘</t>
  </si>
  <si>
    <t>육*혜</t>
  </si>
  <si>
    <t>엄*은</t>
  </si>
  <si>
    <t>최*은</t>
  </si>
  <si>
    <t>노*란</t>
  </si>
  <si>
    <t>권*민</t>
  </si>
  <si>
    <t>임*민</t>
  </si>
  <si>
    <t>윤*현</t>
  </si>
  <si>
    <t>우*정</t>
  </si>
  <si>
    <t>김*미</t>
  </si>
  <si>
    <t>이*나</t>
  </si>
  <si>
    <t>박*은</t>
  </si>
  <si>
    <t>이*아</t>
  </si>
  <si>
    <t>최*지</t>
  </si>
  <si>
    <t>남*미</t>
  </si>
  <si>
    <t>정*은</t>
  </si>
  <si>
    <t>백*혜</t>
  </si>
  <si>
    <t>이*신</t>
  </si>
  <si>
    <t>이*채</t>
  </si>
  <si>
    <t>조*별</t>
  </si>
  <si>
    <t>김*란</t>
  </si>
  <si>
    <t>안*신</t>
  </si>
  <si>
    <t>조*진</t>
  </si>
  <si>
    <t>송*나</t>
  </si>
  <si>
    <t>허*은</t>
  </si>
  <si>
    <t>신*경</t>
  </si>
  <si>
    <t>최*정</t>
  </si>
  <si>
    <t>김*슬</t>
  </si>
  <si>
    <t>노*이</t>
  </si>
  <si>
    <t>정*주</t>
  </si>
  <si>
    <t>정*순</t>
  </si>
  <si>
    <t>고*림</t>
  </si>
  <si>
    <t>조*빈</t>
  </si>
  <si>
    <t>김*다</t>
  </si>
  <si>
    <t>송*아</t>
  </si>
  <si>
    <t>윤*원</t>
  </si>
  <si>
    <t>임*진</t>
  </si>
  <si>
    <t>장*아</t>
  </si>
  <si>
    <t>송*람</t>
  </si>
  <si>
    <t>송*윤</t>
  </si>
  <si>
    <t>김*린</t>
  </si>
  <si>
    <t>정*연</t>
  </si>
  <si>
    <t>민*의</t>
  </si>
  <si>
    <t>허*정</t>
  </si>
  <si>
    <t>이*혜</t>
  </si>
  <si>
    <t>민*정</t>
  </si>
  <si>
    <t>안*민</t>
  </si>
  <si>
    <t>한*영</t>
  </si>
  <si>
    <t>조*원</t>
  </si>
  <si>
    <t>윤*림</t>
  </si>
  <si>
    <t>이*린</t>
  </si>
  <si>
    <t>송*경</t>
  </si>
  <si>
    <t>김*석</t>
  </si>
  <si>
    <t>유*희</t>
  </si>
  <si>
    <t>오*진</t>
  </si>
  <si>
    <t>황*희</t>
  </si>
  <si>
    <t>한*지</t>
  </si>
  <si>
    <t>유*민</t>
  </si>
  <si>
    <t>기*인</t>
  </si>
  <si>
    <t>허*진</t>
  </si>
  <si>
    <t>김*림</t>
  </si>
  <si>
    <t>박*정</t>
  </si>
  <si>
    <t>신*원4808</t>
  </si>
  <si>
    <t>채*망9620</t>
  </si>
  <si>
    <t>송*기8767</t>
  </si>
  <si>
    <t>박*석9572</t>
  </si>
  <si>
    <t>황*상6342</t>
  </si>
  <si>
    <t>최*준4151</t>
  </si>
  <si>
    <t>한*일5533</t>
  </si>
  <si>
    <t>강*구6486</t>
  </si>
  <si>
    <t>정*원8295</t>
  </si>
  <si>
    <t>노*덕5938</t>
  </si>
  <si>
    <t>우*식7968</t>
  </si>
  <si>
    <t>김*민2099</t>
  </si>
  <si>
    <t>김*윤8420</t>
  </si>
  <si>
    <t>김*선8607</t>
  </si>
  <si>
    <t>이*윤6069</t>
  </si>
  <si>
    <t>김*중7480</t>
  </si>
  <si>
    <t>김*우7850</t>
  </si>
  <si>
    <t>이*한9652</t>
  </si>
  <si>
    <t>정*우1708</t>
  </si>
  <si>
    <t>최*웅1916</t>
  </si>
  <si>
    <t>박*수9924</t>
  </si>
  <si>
    <t>원*연7142</t>
  </si>
  <si>
    <t>이*민0053</t>
  </si>
  <si>
    <t>오*건8993</t>
  </si>
  <si>
    <t>장*현7916</t>
  </si>
  <si>
    <t>이*학4692</t>
  </si>
  <si>
    <t>안*수1450</t>
  </si>
  <si>
    <t>황*찬7651</t>
  </si>
  <si>
    <t>황*민7706</t>
  </si>
  <si>
    <t>김*현9583</t>
  </si>
  <si>
    <t>김*성3083</t>
  </si>
  <si>
    <t>유*선2072</t>
  </si>
  <si>
    <t>이*호1305</t>
  </si>
  <si>
    <t>김*범7891</t>
  </si>
  <si>
    <t>김*성6659</t>
  </si>
  <si>
    <t>임*빈0036</t>
  </si>
  <si>
    <t>김*식1427</t>
  </si>
  <si>
    <t>장*혁6368</t>
  </si>
  <si>
    <t>정*호7355</t>
  </si>
  <si>
    <t>한*균6354</t>
  </si>
  <si>
    <t>김*웅6393</t>
  </si>
  <si>
    <t>조*우5277</t>
  </si>
  <si>
    <t>김*수2178</t>
  </si>
  <si>
    <t>윤*준8117</t>
  </si>
  <si>
    <t>김*태3620</t>
  </si>
  <si>
    <t>김*민0317</t>
  </si>
  <si>
    <t>윤*준5900</t>
  </si>
  <si>
    <t>우*희2204</t>
  </si>
  <si>
    <t>윤*규6211</t>
  </si>
  <si>
    <t>이*후0142</t>
  </si>
  <si>
    <t>유*호9130</t>
  </si>
  <si>
    <t>박*영8445</t>
  </si>
  <si>
    <t>두*환4958</t>
  </si>
  <si>
    <t>강*훈6074</t>
  </si>
  <si>
    <t>윤*민8535</t>
  </si>
  <si>
    <t>도*선6120</t>
  </si>
  <si>
    <t>한*진7873</t>
  </si>
  <si>
    <t>황*혁1221</t>
  </si>
  <si>
    <t>김*욱5611</t>
  </si>
  <si>
    <t>이*현2631</t>
  </si>
  <si>
    <t>이*민5883</t>
  </si>
  <si>
    <t>서*호4763</t>
  </si>
  <si>
    <t>박*찬2274</t>
  </si>
  <si>
    <t>양*우5221</t>
  </si>
  <si>
    <t>이*현1970</t>
  </si>
  <si>
    <t>노*연4977</t>
  </si>
  <si>
    <t>이*희2729</t>
  </si>
  <si>
    <t>이*수5265</t>
  </si>
  <si>
    <t>박*영7751</t>
  </si>
  <si>
    <t>최*호5022</t>
  </si>
  <si>
    <t>장*훈5254</t>
  </si>
  <si>
    <t>김*민3594</t>
  </si>
  <si>
    <t>임*현7550</t>
  </si>
  <si>
    <t>강*6944</t>
  </si>
  <si>
    <t>전*현6892</t>
  </si>
  <si>
    <t>김*현4181</t>
  </si>
  <si>
    <t>이*종9954</t>
  </si>
  <si>
    <t>한*성5278</t>
  </si>
  <si>
    <t>한*원1096</t>
  </si>
  <si>
    <t>최*용5166</t>
  </si>
  <si>
    <t>김*훈7200</t>
  </si>
  <si>
    <t>이*현7095</t>
  </si>
  <si>
    <t>하*빈9790</t>
  </si>
  <si>
    <t>김*환7912</t>
  </si>
  <si>
    <t>권*환7185</t>
  </si>
  <si>
    <t>정*준2641</t>
  </si>
  <si>
    <t>김*진0252</t>
  </si>
  <si>
    <t>이*우6770</t>
  </si>
  <si>
    <t>박*규8450</t>
  </si>
  <si>
    <t>조*모5497</t>
  </si>
  <si>
    <t>서*주4890</t>
  </si>
  <si>
    <t>유*진4227</t>
  </si>
  <si>
    <t>김*성3551</t>
  </si>
  <si>
    <t>정*원4616</t>
  </si>
  <si>
    <t>김*한6735</t>
  </si>
  <si>
    <t>김*기2539</t>
  </si>
  <si>
    <t>소*9945</t>
  </si>
  <si>
    <t>임*경6565</t>
  </si>
  <si>
    <t>유*찬6696</t>
  </si>
  <si>
    <t>박*민8243</t>
  </si>
  <si>
    <t>박*원1716</t>
  </si>
  <si>
    <t>빙*윤1565</t>
  </si>
  <si>
    <t>박*우2120</t>
  </si>
  <si>
    <t>정*수2971</t>
  </si>
  <si>
    <t>하*준3242</t>
  </si>
  <si>
    <t>윤*서4775</t>
  </si>
  <si>
    <t>이*진6259</t>
  </si>
  <si>
    <t>김*민5704</t>
  </si>
  <si>
    <t>류*현5884</t>
  </si>
  <si>
    <t>정*영4546</t>
  </si>
  <si>
    <t>유*현3174</t>
  </si>
  <si>
    <t>김*혁1473</t>
  </si>
  <si>
    <t>권*준5371</t>
  </si>
  <si>
    <t>김*범8760</t>
  </si>
  <si>
    <t>김*환7728</t>
  </si>
  <si>
    <t>김*영1365</t>
  </si>
  <si>
    <t>홍*용3505</t>
  </si>
  <si>
    <t>김*엽6792</t>
  </si>
  <si>
    <t>박*현5529</t>
  </si>
  <si>
    <t>경*벽5437</t>
  </si>
  <si>
    <t>김*욱2789</t>
  </si>
  <si>
    <t>강*혁1960</t>
  </si>
  <si>
    <t>강*9798</t>
  </si>
  <si>
    <t>홍*기0240</t>
  </si>
  <si>
    <t>이*현7331</t>
  </si>
  <si>
    <t>최*준5140</t>
  </si>
  <si>
    <t>한*6876</t>
  </si>
  <si>
    <t>김*현3515</t>
  </si>
  <si>
    <t>오*봉0964</t>
  </si>
  <si>
    <t>안*현3958</t>
  </si>
  <si>
    <t>김*현7854</t>
  </si>
  <si>
    <t>서*태3829</t>
  </si>
  <si>
    <t>조*창7680</t>
  </si>
  <si>
    <t>이*호5453</t>
  </si>
  <si>
    <t>오*영4941</t>
  </si>
  <si>
    <t>박*준8078</t>
  </si>
  <si>
    <t>구*우5187</t>
  </si>
  <si>
    <t>구*윤8586</t>
  </si>
  <si>
    <t>강*현1932</t>
  </si>
  <si>
    <t>김*서7890</t>
  </si>
  <si>
    <t>신*인3912</t>
  </si>
  <si>
    <t>강*훈2519</t>
  </si>
  <si>
    <t>조*국3316</t>
  </si>
  <si>
    <t>김*호1740</t>
  </si>
  <si>
    <t>고*태5198</t>
  </si>
  <si>
    <t>권*웅6035</t>
  </si>
  <si>
    <t>권*3784</t>
  </si>
  <si>
    <t>김*완4758</t>
  </si>
  <si>
    <t>조*민9740</t>
  </si>
  <si>
    <t>전*민7484</t>
  </si>
  <si>
    <t>조*규6943</t>
  </si>
  <si>
    <t>김*준4645</t>
  </si>
  <si>
    <t>김*현3979</t>
  </si>
  <si>
    <t>이*엽6101</t>
  </si>
  <si>
    <t>이*원1352</t>
  </si>
  <si>
    <t>임*현5465</t>
  </si>
  <si>
    <t>이*희4598</t>
  </si>
  <si>
    <t>정*원2972</t>
  </si>
  <si>
    <t>김*윤9750</t>
  </si>
  <si>
    <t>권*현6937</t>
  </si>
  <si>
    <t>하*성0661</t>
  </si>
  <si>
    <t>김*호2502</t>
  </si>
  <si>
    <t>최*진1292</t>
  </si>
  <si>
    <t>최*석7903</t>
  </si>
  <si>
    <t>김*현4018</t>
  </si>
  <si>
    <t>정*석9878</t>
  </si>
  <si>
    <t>곽*찬1945</t>
  </si>
  <si>
    <t>정*호5735</t>
  </si>
  <si>
    <t>심*림2072</t>
  </si>
  <si>
    <t>이*휴6992</t>
  </si>
  <si>
    <t>홍*기7692</t>
  </si>
  <si>
    <t>이*호4126</t>
  </si>
  <si>
    <t>최*원6870</t>
  </si>
  <si>
    <t>박*규3780</t>
  </si>
  <si>
    <t>최*환2247</t>
  </si>
  <si>
    <t>배*우2144</t>
  </si>
  <si>
    <t>오*현2670</t>
  </si>
  <si>
    <t>양*민1739</t>
  </si>
  <si>
    <t>이*언2775</t>
  </si>
  <si>
    <t>김*수1325</t>
  </si>
  <si>
    <t>박*기7552</t>
  </si>
  <si>
    <t>이*혁3216</t>
  </si>
  <si>
    <t>김*욱1769</t>
  </si>
  <si>
    <t>김*우8872</t>
  </si>
  <si>
    <t>반*현7147</t>
  </si>
  <si>
    <t>장*준5369</t>
  </si>
  <si>
    <t>정*민1638</t>
  </si>
  <si>
    <t>최*민9647</t>
  </si>
  <si>
    <t>최*우2573</t>
  </si>
  <si>
    <t>선*혁5771</t>
  </si>
  <si>
    <t>강*영3081</t>
  </si>
  <si>
    <t>정*용1151</t>
  </si>
  <si>
    <t>김*민5720</t>
  </si>
  <si>
    <t>김*영8303</t>
  </si>
  <si>
    <t>강*원6004</t>
  </si>
  <si>
    <t>장*우2574</t>
  </si>
  <si>
    <t>허*혁4696</t>
  </si>
  <si>
    <t>박*근1485</t>
  </si>
  <si>
    <t>이*언3868</t>
  </si>
  <si>
    <t>장*섭5490</t>
  </si>
  <si>
    <t>김*원5229</t>
  </si>
  <si>
    <t>김*규2075</t>
  </si>
  <si>
    <t>윤*빈0937</t>
  </si>
  <si>
    <t>오*민5830</t>
  </si>
  <si>
    <t>박*우3812</t>
  </si>
  <si>
    <t>이*영9881</t>
  </si>
  <si>
    <t>한*태0482</t>
  </si>
  <si>
    <t>유*준1428</t>
  </si>
  <si>
    <t>박*혁5066</t>
  </si>
  <si>
    <t>염*석5502</t>
  </si>
  <si>
    <t>김*서2005</t>
  </si>
  <si>
    <t>김*겸0504</t>
  </si>
  <si>
    <t>최*남8166</t>
  </si>
  <si>
    <t>유*현9783</t>
  </si>
  <si>
    <t>강*우4089</t>
  </si>
  <si>
    <t>이*훈8426</t>
  </si>
  <si>
    <t>김*식0072</t>
  </si>
  <si>
    <t>김*겸2739</t>
  </si>
  <si>
    <t>윤*민1967</t>
  </si>
  <si>
    <t>정*건3839</t>
  </si>
  <si>
    <t>권*석8748</t>
  </si>
  <si>
    <t>신*신3834</t>
  </si>
  <si>
    <t>윤*주4586</t>
  </si>
  <si>
    <t>신*환4444</t>
  </si>
  <si>
    <t>박*홍1639</t>
  </si>
  <si>
    <t>윤*주8414</t>
  </si>
  <si>
    <t>이*규3369</t>
  </si>
  <si>
    <t>이*빈7232</t>
  </si>
  <si>
    <t>서*명6480</t>
  </si>
  <si>
    <t>김*현2951</t>
  </si>
  <si>
    <t>박*혁7095</t>
  </si>
  <si>
    <t>심*민5134</t>
  </si>
  <si>
    <t>주*울6280</t>
  </si>
  <si>
    <t>원*선7305</t>
  </si>
  <si>
    <t>신*우3337</t>
  </si>
  <si>
    <t>서*민7634</t>
  </si>
  <si>
    <t>서*혁1186</t>
  </si>
  <si>
    <t>정*기5501</t>
  </si>
  <si>
    <t>이*찬6153</t>
  </si>
  <si>
    <t>조*준0992</t>
  </si>
  <si>
    <t>박*권8850</t>
  </si>
  <si>
    <t>김*준9324</t>
  </si>
  <si>
    <t>백*준0237</t>
  </si>
  <si>
    <t>손*준8044</t>
  </si>
  <si>
    <t>허*환2559</t>
  </si>
  <si>
    <t>김*혁4612</t>
  </si>
  <si>
    <t>김*성8917</t>
  </si>
  <si>
    <t>김*찬8917</t>
  </si>
  <si>
    <t>김*현2208</t>
  </si>
  <si>
    <t>연*규2162</t>
  </si>
  <si>
    <t>정*직8234</t>
  </si>
  <si>
    <t>조*민4313</t>
  </si>
  <si>
    <t>여*민4009</t>
  </si>
  <si>
    <t>이*민8659</t>
  </si>
  <si>
    <t>강*규3237</t>
  </si>
  <si>
    <t>고*우9875</t>
  </si>
  <si>
    <t>조*재3840</t>
  </si>
  <si>
    <t>구*빈4109</t>
  </si>
  <si>
    <t>양*철4241</t>
  </si>
  <si>
    <t>황*웅2688</t>
  </si>
  <si>
    <t>이*구3687</t>
  </si>
  <si>
    <t>유*재0116</t>
  </si>
  <si>
    <t>이*우4423</t>
  </si>
  <si>
    <t>정*민4431</t>
  </si>
  <si>
    <t>김*빈7505</t>
  </si>
  <si>
    <t>조*찬6501</t>
  </si>
  <si>
    <t>곽*서2864</t>
  </si>
  <si>
    <t>황*빈6964</t>
  </si>
  <si>
    <t>한*민7298</t>
  </si>
  <si>
    <t>이*희6606</t>
  </si>
  <si>
    <t>공*성3978</t>
  </si>
  <si>
    <t>최*희5405</t>
  </si>
  <si>
    <t>최*준9713</t>
  </si>
  <si>
    <t>양*훈1086</t>
  </si>
  <si>
    <t>이*진3362</t>
  </si>
  <si>
    <t>명*영3337</t>
  </si>
  <si>
    <t>고*성2516</t>
  </si>
  <si>
    <t>박*우2093</t>
  </si>
  <si>
    <t>이*우9481</t>
  </si>
  <si>
    <t>설*석4829</t>
  </si>
  <si>
    <t>한*혁0121</t>
  </si>
  <si>
    <t>조*수2378</t>
  </si>
  <si>
    <t>이*선2519</t>
  </si>
  <si>
    <t>염*민6365</t>
  </si>
  <si>
    <t>정*환2290</t>
  </si>
  <si>
    <t>양*권7120</t>
  </si>
  <si>
    <t>최*희9784</t>
  </si>
  <si>
    <t>전*헌5935</t>
  </si>
  <si>
    <t>정*엽8022</t>
  </si>
  <si>
    <t>김*영3545</t>
  </si>
  <si>
    <t>임*원5617</t>
  </si>
  <si>
    <t>김*일1666</t>
  </si>
  <si>
    <t>이*구4834</t>
  </si>
  <si>
    <t>박*청9906</t>
  </si>
  <si>
    <t>조*현3885</t>
  </si>
  <si>
    <t>김*혁1897</t>
  </si>
  <si>
    <t>지*원6479</t>
  </si>
  <si>
    <t>양*환7050</t>
  </si>
  <si>
    <t>박*윤8664</t>
  </si>
  <si>
    <t>정*호0916</t>
  </si>
  <si>
    <t>강*욱7740</t>
  </si>
  <si>
    <t>곽*우7079</t>
  </si>
  <si>
    <t>박*규3159</t>
  </si>
  <si>
    <t>김*준9185</t>
  </si>
  <si>
    <t>김*성1943</t>
  </si>
  <si>
    <t>이*현6122</t>
  </si>
  <si>
    <t>주*성5276</t>
  </si>
  <si>
    <t>이*우4126</t>
  </si>
  <si>
    <t>이*주4140</t>
  </si>
  <si>
    <t>김*빈4312</t>
  </si>
  <si>
    <t>안*기7938</t>
  </si>
  <si>
    <t>최*윤6436</t>
  </si>
  <si>
    <t>김*주7468</t>
  </si>
  <si>
    <t>진*민1408</t>
  </si>
  <si>
    <t>김*람5974</t>
  </si>
  <si>
    <t>지*진0475</t>
  </si>
  <si>
    <t>정*훈6358</t>
  </si>
  <si>
    <t>임*범8467</t>
  </si>
  <si>
    <t>정*준3358</t>
  </si>
  <si>
    <t>천*혁0012</t>
  </si>
  <si>
    <t>이*현1754</t>
  </si>
  <si>
    <t>설*찬8093</t>
  </si>
  <si>
    <t>이*호8603</t>
  </si>
  <si>
    <t>윤*성2865</t>
  </si>
  <si>
    <t>이*호4387</t>
  </si>
  <si>
    <t>정*호2484</t>
  </si>
  <si>
    <t>이*연9535</t>
  </si>
  <si>
    <t>지*우9071</t>
  </si>
  <si>
    <t>김*윤1386</t>
  </si>
  <si>
    <t>남*민6426</t>
  </si>
  <si>
    <t>손*기6092</t>
  </si>
  <si>
    <t>임*현3164</t>
  </si>
  <si>
    <t>김*서3048</t>
  </si>
  <si>
    <t>채*혁1157</t>
  </si>
  <si>
    <t>이*욱4931</t>
  </si>
  <si>
    <t>임*빈0347</t>
  </si>
  <si>
    <t>송*호5324</t>
  </si>
  <si>
    <t>한*수0054</t>
  </si>
  <si>
    <t>변*수3875</t>
  </si>
  <si>
    <t>엄*상0465</t>
  </si>
  <si>
    <t>박*후4956</t>
  </si>
  <si>
    <t>박*서6256</t>
  </si>
  <si>
    <t>양*수3727</t>
  </si>
  <si>
    <t>윤*식5713</t>
  </si>
  <si>
    <t>박*영7624</t>
  </si>
  <si>
    <t>박*민2289</t>
  </si>
  <si>
    <t>김*찬3343</t>
  </si>
  <si>
    <t>김*호7554</t>
  </si>
  <si>
    <t>오*경7371</t>
  </si>
  <si>
    <t>박*우2353</t>
  </si>
  <si>
    <t>김*욱5463</t>
  </si>
  <si>
    <t>안*우8759</t>
  </si>
  <si>
    <t>박*하2429</t>
  </si>
  <si>
    <t>김*수8836</t>
  </si>
  <si>
    <t>이*민2621</t>
  </si>
  <si>
    <t>박*서3433</t>
  </si>
  <si>
    <t>이*일3693</t>
  </si>
  <si>
    <t>이*재7582</t>
  </si>
  <si>
    <t>공*권8360</t>
  </si>
  <si>
    <t>이*혁0227</t>
  </si>
  <si>
    <t>하*성3378</t>
  </si>
  <si>
    <t>이*민3505</t>
  </si>
  <si>
    <t>이*주3012</t>
  </si>
  <si>
    <t>도*영0458</t>
  </si>
  <si>
    <t>장*우9095</t>
  </si>
  <si>
    <t>문*준4697</t>
  </si>
  <si>
    <t>문*준4587</t>
  </si>
  <si>
    <t>정*우4855</t>
  </si>
  <si>
    <t>신*성4465</t>
  </si>
  <si>
    <t>이*우7963</t>
  </si>
  <si>
    <t>한*은8260</t>
  </si>
  <si>
    <t>김*희6936</t>
  </si>
  <si>
    <t>윤*솜0373</t>
  </si>
  <si>
    <t>김*지8113</t>
  </si>
  <si>
    <t>손*은4205</t>
  </si>
  <si>
    <t>김*솔4385</t>
  </si>
  <si>
    <t>남*연1971</t>
  </si>
  <si>
    <t>채*정1487</t>
  </si>
  <si>
    <t>유*빈7050</t>
  </si>
  <si>
    <t>김*서3670</t>
  </si>
  <si>
    <t>이*은9348</t>
  </si>
  <si>
    <t>오*원0029</t>
  </si>
  <si>
    <t>최*현0063</t>
  </si>
  <si>
    <t>권*리6790</t>
  </si>
  <si>
    <t>강*진7110</t>
  </si>
  <si>
    <t>유*린5815</t>
  </si>
  <si>
    <t>고*아6936</t>
  </si>
  <si>
    <t>류*화6822</t>
  </si>
  <si>
    <t>곽*정4675</t>
  </si>
  <si>
    <t>김*영4793</t>
  </si>
  <si>
    <t>추*주2884</t>
  </si>
  <si>
    <t>송*은8331</t>
  </si>
  <si>
    <t>김*호1413</t>
  </si>
  <si>
    <t>채*민5281</t>
  </si>
  <si>
    <t>문*리6839</t>
  </si>
  <si>
    <t>이*인7688</t>
  </si>
  <si>
    <t>김*주3046</t>
  </si>
  <si>
    <t>장*윤9241</t>
  </si>
  <si>
    <t>이*지2611</t>
  </si>
  <si>
    <t>김*원9598</t>
  </si>
  <si>
    <t>방*주6474</t>
  </si>
  <si>
    <t>김*정1359</t>
  </si>
  <si>
    <t>유*연6450</t>
  </si>
  <si>
    <t>현*미9941</t>
  </si>
  <si>
    <t>정*원6230</t>
  </si>
  <si>
    <t>김*영8248</t>
  </si>
  <si>
    <t>송*혜4551</t>
  </si>
  <si>
    <t>이*진3683</t>
  </si>
  <si>
    <t>박*희1948</t>
  </si>
  <si>
    <t>이*인2005</t>
  </si>
  <si>
    <t>김*경7264</t>
  </si>
  <si>
    <t>이*은8163</t>
  </si>
  <si>
    <t>박*현2891</t>
  </si>
  <si>
    <t>조*지0807</t>
  </si>
  <si>
    <t>임*지6913</t>
  </si>
  <si>
    <t>김*리9603</t>
  </si>
  <si>
    <t>이*은3214</t>
  </si>
  <si>
    <t>강*윤8153</t>
  </si>
  <si>
    <t>신*진1920</t>
  </si>
  <si>
    <t>이*림1880</t>
  </si>
  <si>
    <t>박*별6269</t>
  </si>
  <si>
    <t>양*영1784</t>
  </si>
  <si>
    <t>박*현8928</t>
  </si>
  <si>
    <t>유*은4310</t>
  </si>
  <si>
    <t>노*영2695</t>
  </si>
  <si>
    <t>윤*은9390</t>
  </si>
  <si>
    <t>윤*진7622</t>
  </si>
  <si>
    <t>최*희2885</t>
  </si>
  <si>
    <t>김*연3654</t>
  </si>
  <si>
    <t>강*솔3978</t>
  </si>
  <si>
    <t>허*영6816</t>
  </si>
  <si>
    <t>이*정9336</t>
  </si>
  <si>
    <t>김*인4474</t>
  </si>
  <si>
    <t>김*주2412</t>
  </si>
  <si>
    <t>박*영8281</t>
  </si>
  <si>
    <t>윤*영7556</t>
  </si>
  <si>
    <t>김*원9635</t>
  </si>
  <si>
    <t>김*연3381</t>
  </si>
  <si>
    <t>강*지7628</t>
  </si>
  <si>
    <t>노*민9111</t>
  </si>
  <si>
    <t>윤*경1708</t>
  </si>
  <si>
    <t>이*현4941</t>
  </si>
  <si>
    <t>정*경4152</t>
  </si>
  <si>
    <t>이*윤0323</t>
  </si>
  <si>
    <t>고*은4582</t>
  </si>
  <si>
    <t>강*주1713</t>
  </si>
  <si>
    <t>이*현5025</t>
  </si>
  <si>
    <t>함*경6082</t>
  </si>
  <si>
    <t>유*3923</t>
  </si>
  <si>
    <t>이*진9460</t>
  </si>
  <si>
    <t>박*영0390</t>
  </si>
  <si>
    <t>양*아8308</t>
  </si>
  <si>
    <t>김*정5144</t>
  </si>
  <si>
    <t>조*은2103</t>
  </si>
  <si>
    <t>안*선2008</t>
  </si>
  <si>
    <t>백*선9458</t>
  </si>
  <si>
    <t>서*서0472</t>
  </si>
  <si>
    <t>윤*진5406</t>
  </si>
  <si>
    <t>김*경5671</t>
  </si>
  <si>
    <t>정*지1435</t>
  </si>
  <si>
    <t>황*연4593</t>
  </si>
  <si>
    <t>정*정4424</t>
  </si>
  <si>
    <t>최*린6198</t>
  </si>
  <si>
    <t>신*총6503</t>
  </si>
  <si>
    <t>정*령3691</t>
  </si>
  <si>
    <t>이*현2595</t>
  </si>
  <si>
    <t>김*나3502</t>
  </si>
  <si>
    <t>김*채7821</t>
  </si>
  <si>
    <t>유*수0058</t>
  </si>
  <si>
    <t>박*윤3043</t>
  </si>
  <si>
    <t>박*원6598</t>
  </si>
  <si>
    <t>김*빈2041</t>
  </si>
  <si>
    <t>김*령6602</t>
  </si>
  <si>
    <t>길*수1757</t>
  </si>
  <si>
    <t>김*서0518</t>
  </si>
  <si>
    <t>정*정4957</t>
  </si>
  <si>
    <t>박*우4663</t>
  </si>
  <si>
    <t>장*희2686</t>
  </si>
  <si>
    <t>김*연6387</t>
  </si>
  <si>
    <t>정*영5596</t>
  </si>
  <si>
    <t>소*비7381</t>
  </si>
  <si>
    <t>황*아3561</t>
  </si>
  <si>
    <t>백*연2630</t>
  </si>
  <si>
    <t>박*빈0177</t>
  </si>
  <si>
    <t>이*빈3933</t>
  </si>
  <si>
    <t>류*진2876</t>
  </si>
  <si>
    <t>김*아1219</t>
  </si>
  <si>
    <t>황*솔0896</t>
  </si>
  <si>
    <t>송*린1779</t>
  </si>
  <si>
    <t>김*현5874</t>
  </si>
  <si>
    <t>김*채0466</t>
  </si>
  <si>
    <t>황*원1475</t>
  </si>
  <si>
    <t>방*슬0586</t>
  </si>
  <si>
    <t>홍*수0730</t>
  </si>
  <si>
    <t>한*민1754</t>
  </si>
  <si>
    <t>김*지2572</t>
  </si>
  <si>
    <t>곽*민0877</t>
  </si>
  <si>
    <t>장*나0328</t>
  </si>
  <si>
    <t>홍*은6165</t>
  </si>
  <si>
    <t>이*윤3509</t>
  </si>
  <si>
    <t>김*은9627</t>
  </si>
  <si>
    <t>김*은9743</t>
  </si>
  <si>
    <t>신*늘6422</t>
  </si>
  <si>
    <t>육*혜2094</t>
  </si>
  <si>
    <t>이*현9938</t>
  </si>
  <si>
    <t>엄*은9299</t>
  </si>
  <si>
    <t>최*은4300</t>
  </si>
  <si>
    <t>노*란9260</t>
  </si>
  <si>
    <t>권*민4747</t>
  </si>
  <si>
    <t>이*진2700</t>
  </si>
  <si>
    <t>임*민3403</t>
  </si>
  <si>
    <t>윤*현8767</t>
  </si>
  <si>
    <t>우*정9781</t>
  </si>
  <si>
    <t>유*연6365</t>
  </si>
  <si>
    <t>김*미7448</t>
  </si>
  <si>
    <t>김*연3221</t>
  </si>
  <si>
    <t>김*우5908</t>
  </si>
  <si>
    <t>김*현2090</t>
  </si>
  <si>
    <t>이*나9566</t>
  </si>
  <si>
    <t>김*민6480</t>
  </si>
  <si>
    <t>김*정4800</t>
  </si>
  <si>
    <t>박*은1027</t>
  </si>
  <si>
    <t>이*아7862</t>
  </si>
  <si>
    <t>이*연0603</t>
  </si>
  <si>
    <t>최*지7968</t>
  </si>
  <si>
    <t>남*미7938</t>
  </si>
  <si>
    <t>이*서0916</t>
  </si>
  <si>
    <t>정*은4441</t>
  </si>
  <si>
    <t>김*연0558</t>
  </si>
  <si>
    <t>백*혜5732</t>
  </si>
  <si>
    <t>정*현3593</t>
  </si>
  <si>
    <t>박*원3215</t>
  </si>
  <si>
    <t>김*정5959</t>
  </si>
  <si>
    <t>이*채1075</t>
  </si>
  <si>
    <t>강*홍4025</t>
  </si>
  <si>
    <t>김*진3365</t>
  </si>
  <si>
    <t>조*별9200</t>
  </si>
  <si>
    <t>이*영2528</t>
  </si>
  <si>
    <t>박*현6012</t>
  </si>
  <si>
    <t>이*현6648</t>
  </si>
  <si>
    <t>김*란8765</t>
  </si>
  <si>
    <t>유*진5701</t>
  </si>
  <si>
    <t>김*영0501</t>
  </si>
  <si>
    <t>이*인1714</t>
  </si>
  <si>
    <t>김*희9755</t>
  </si>
  <si>
    <t>안*신2414</t>
  </si>
  <si>
    <t>조*진9537</t>
  </si>
  <si>
    <t>송*나2958</t>
  </si>
  <si>
    <t>유*진8001</t>
  </si>
  <si>
    <t>허*은5542</t>
  </si>
  <si>
    <t>신*경7974</t>
  </si>
  <si>
    <t>박*원7449</t>
  </si>
  <si>
    <t>김*민8665</t>
  </si>
  <si>
    <t>김*나6718</t>
  </si>
  <si>
    <t>최*정8327</t>
  </si>
  <si>
    <t>김*슬3149</t>
  </si>
  <si>
    <t>이*인8844</t>
  </si>
  <si>
    <t>김*영4404</t>
  </si>
  <si>
    <t>노*이0737</t>
  </si>
  <si>
    <t>정*주4353</t>
  </si>
  <si>
    <t>이*은0553</t>
  </si>
  <si>
    <t>박*영4987</t>
  </si>
  <si>
    <t>고*림0085</t>
  </si>
  <si>
    <t>조*빈8153</t>
  </si>
  <si>
    <t>유*수6187</t>
  </si>
  <si>
    <t>김*우6168</t>
  </si>
  <si>
    <t>황*원4827</t>
  </si>
  <si>
    <t>이*주0012</t>
  </si>
  <si>
    <t>한*수6332</t>
  </si>
  <si>
    <t>김*다7154</t>
  </si>
  <si>
    <t>김*우1429</t>
  </si>
  <si>
    <t>송*아8816</t>
  </si>
  <si>
    <t>이*영7033</t>
  </si>
  <si>
    <t>윤*원4453</t>
  </si>
  <si>
    <t>임*진4033</t>
  </si>
  <si>
    <t>장*아9455</t>
  </si>
  <si>
    <t>조*민3353</t>
  </si>
  <si>
    <t>이*현1838</t>
  </si>
  <si>
    <t>송*람4669</t>
  </si>
  <si>
    <t>김*희0899</t>
  </si>
  <si>
    <t>송*윤4666</t>
  </si>
  <si>
    <t>김*린9006</t>
  </si>
  <si>
    <t>윤*경0712</t>
  </si>
  <si>
    <t>정*연4881</t>
  </si>
  <si>
    <t>이*나7505</t>
  </si>
  <si>
    <t>김*원9476</t>
  </si>
  <si>
    <t>민*의9133</t>
  </si>
  <si>
    <t>이*원0352</t>
  </si>
  <si>
    <t>허*정5205</t>
  </si>
  <si>
    <t>이*혜9899</t>
  </si>
  <si>
    <t>민*정6559</t>
  </si>
  <si>
    <t>최*은6572</t>
  </si>
  <si>
    <t>안*민1765</t>
  </si>
  <si>
    <t>강*현7867</t>
  </si>
  <si>
    <t>박*영9819</t>
  </si>
  <si>
    <t>이*희6150</t>
  </si>
  <si>
    <t>이*영1214</t>
  </si>
  <si>
    <t>한*영6978</t>
  </si>
  <si>
    <t>김*윤6130</t>
  </si>
  <si>
    <t>조*원1630</t>
  </si>
  <si>
    <t>김*인9996</t>
  </si>
  <si>
    <t>윤*림1940</t>
  </si>
  <si>
    <t>이*린6093</t>
  </si>
  <si>
    <t>주*정4209</t>
  </si>
  <si>
    <t>송*경7041</t>
  </si>
  <si>
    <t>이*진5675</t>
  </si>
  <si>
    <t>김*수4580</t>
  </si>
  <si>
    <t>유*희6886</t>
  </si>
  <si>
    <t>신*원3031</t>
  </si>
  <si>
    <t>최*윤0765</t>
  </si>
  <si>
    <t>김*진5125</t>
  </si>
  <si>
    <t>오*진4166</t>
  </si>
  <si>
    <t>황*희7845</t>
  </si>
  <si>
    <t>한*지8077</t>
  </si>
  <si>
    <t>김*현8360</t>
  </si>
  <si>
    <t>김*원1975</t>
  </si>
  <si>
    <t>유*민3961</t>
  </si>
  <si>
    <t>기*인9010</t>
  </si>
  <si>
    <t>허*진1660</t>
  </si>
  <si>
    <t>김*림8784</t>
  </si>
  <si>
    <t>김*은5952</t>
  </si>
  <si>
    <t>박*정3941</t>
  </si>
  <si>
    <t>단가</t>
    <phoneticPr fontId="13" type="noConversion"/>
  </si>
  <si>
    <t>No.</t>
  </si>
  <si>
    <t>세대명</t>
  </si>
  <si>
    <t>전기(kwh)</t>
    <phoneticPr fontId="13" type="noConversion"/>
  </si>
  <si>
    <t>수도(㎥)</t>
    <phoneticPr fontId="13" type="noConversion"/>
  </si>
  <si>
    <t>온수(㎥)</t>
    <phoneticPr fontId="13" type="noConversion"/>
  </si>
  <si>
    <t>난방(Mwh)</t>
    <phoneticPr fontId="13" type="noConversion"/>
  </si>
  <si>
    <t>천정냉난방(시간)</t>
    <phoneticPr fontId="13" type="noConversion"/>
  </si>
  <si>
    <t>요금합계</t>
    <phoneticPr fontId="13" type="noConversion"/>
  </si>
  <si>
    <t>호실
구분</t>
    <phoneticPr fontId="13" type="noConversion"/>
  </si>
  <si>
    <t>1인 납부금</t>
    <phoneticPr fontId="13" type="noConversion"/>
  </si>
  <si>
    <t>1인 부담</t>
    <phoneticPr fontId="13" type="noConversion"/>
  </si>
  <si>
    <t>인실</t>
    <phoneticPr fontId="13" type="noConversion"/>
  </si>
  <si>
    <t>2인실</t>
    <phoneticPr fontId="13" type="noConversion"/>
  </si>
  <si>
    <t>사용량</t>
    <phoneticPr fontId="13" type="noConversion"/>
  </si>
  <si>
    <t>요금</t>
    <phoneticPr fontId="13" type="noConversion"/>
  </si>
  <si>
    <t>사용시간</t>
    <phoneticPr fontId="13" type="noConversion"/>
  </si>
  <si>
    <t>1</t>
  </si>
  <si>
    <t>남-101</t>
    <phoneticPr fontId="13" type="noConversion"/>
  </si>
  <si>
    <t>2</t>
  </si>
  <si>
    <t>남-102</t>
    <phoneticPr fontId="13" type="noConversion"/>
  </si>
  <si>
    <t>3</t>
  </si>
  <si>
    <t>남-103</t>
    <phoneticPr fontId="13" type="noConversion"/>
  </si>
  <si>
    <t>남-201</t>
  </si>
  <si>
    <t>남-202</t>
  </si>
  <si>
    <t>남-203</t>
  </si>
  <si>
    <t>남-204</t>
  </si>
  <si>
    <t>남-205</t>
  </si>
  <si>
    <t>남-206</t>
  </si>
  <si>
    <t>남-207</t>
  </si>
  <si>
    <t>남-208</t>
  </si>
  <si>
    <t>남-209</t>
  </si>
  <si>
    <t>13</t>
  </si>
  <si>
    <t>남-210</t>
  </si>
  <si>
    <t>14</t>
  </si>
  <si>
    <t>남-211</t>
  </si>
  <si>
    <t>15</t>
  </si>
  <si>
    <t>남-212</t>
  </si>
  <si>
    <t>16</t>
  </si>
  <si>
    <t>남-213</t>
  </si>
  <si>
    <t>17</t>
  </si>
  <si>
    <t>남-214</t>
  </si>
  <si>
    <t>18</t>
  </si>
  <si>
    <t>남-215</t>
  </si>
  <si>
    <t>19</t>
  </si>
  <si>
    <t>남-216</t>
  </si>
  <si>
    <t>남-217</t>
  </si>
  <si>
    <t>21</t>
  </si>
  <si>
    <t>남-218</t>
  </si>
  <si>
    <t>22</t>
  </si>
  <si>
    <t>남-219</t>
  </si>
  <si>
    <t>남-301</t>
  </si>
  <si>
    <t>24</t>
  </si>
  <si>
    <t>남-302</t>
  </si>
  <si>
    <t>25</t>
  </si>
  <si>
    <t>남-303</t>
  </si>
  <si>
    <t>26</t>
  </si>
  <si>
    <t>남-304</t>
  </si>
  <si>
    <t>27</t>
  </si>
  <si>
    <t>남-305</t>
  </si>
  <si>
    <t>28</t>
  </si>
  <si>
    <t>남-306</t>
  </si>
  <si>
    <t>29</t>
  </si>
  <si>
    <t>남-307</t>
  </si>
  <si>
    <t>30</t>
  </si>
  <si>
    <t>남-308</t>
  </si>
  <si>
    <t>31</t>
  </si>
  <si>
    <t>남-309</t>
  </si>
  <si>
    <t>32</t>
  </si>
  <si>
    <t>남-310</t>
  </si>
  <si>
    <t>33</t>
  </si>
  <si>
    <t>남-311</t>
  </si>
  <si>
    <t>34</t>
  </si>
  <si>
    <t>남-312</t>
  </si>
  <si>
    <t>35</t>
  </si>
  <si>
    <t>남-313</t>
  </si>
  <si>
    <t>36</t>
  </si>
  <si>
    <t>남-314</t>
  </si>
  <si>
    <t>남-315</t>
  </si>
  <si>
    <t>38</t>
  </si>
  <si>
    <t>남-316</t>
  </si>
  <si>
    <t>남-317</t>
  </si>
  <si>
    <t>40</t>
  </si>
  <si>
    <t>남-318</t>
  </si>
  <si>
    <t>41</t>
  </si>
  <si>
    <t>남-319</t>
  </si>
  <si>
    <t>42</t>
  </si>
  <si>
    <t>남-320</t>
  </si>
  <si>
    <t>43</t>
  </si>
  <si>
    <t>남-321</t>
  </si>
  <si>
    <t>44</t>
  </si>
  <si>
    <t>남-401</t>
  </si>
  <si>
    <t>남-402</t>
  </si>
  <si>
    <t>46</t>
  </si>
  <si>
    <t>남-403</t>
  </si>
  <si>
    <t>47</t>
  </si>
  <si>
    <t>남-404</t>
  </si>
  <si>
    <t>남-405</t>
  </si>
  <si>
    <t>49</t>
  </si>
  <si>
    <t>남-406</t>
  </si>
  <si>
    <t>50</t>
  </si>
  <si>
    <t>남-407</t>
  </si>
  <si>
    <t>51</t>
  </si>
  <si>
    <t>남-408</t>
  </si>
  <si>
    <t>52</t>
  </si>
  <si>
    <t>남-409</t>
  </si>
  <si>
    <t>53</t>
  </si>
  <si>
    <t>남-410</t>
  </si>
  <si>
    <t>54</t>
  </si>
  <si>
    <t>남-411</t>
  </si>
  <si>
    <t>55</t>
  </si>
  <si>
    <t>남-412</t>
  </si>
  <si>
    <t>56</t>
  </si>
  <si>
    <t>남-413</t>
  </si>
  <si>
    <t>57</t>
  </si>
  <si>
    <t>남-414</t>
  </si>
  <si>
    <t>58</t>
  </si>
  <si>
    <t>남-415</t>
  </si>
  <si>
    <t>59</t>
  </si>
  <si>
    <t>남-416</t>
  </si>
  <si>
    <t>60</t>
  </si>
  <si>
    <t>남-417</t>
  </si>
  <si>
    <t>61</t>
  </si>
  <si>
    <t>남-418</t>
  </si>
  <si>
    <t>62</t>
  </si>
  <si>
    <t>남-419</t>
  </si>
  <si>
    <t>63</t>
  </si>
  <si>
    <t>남-420</t>
  </si>
  <si>
    <t>64</t>
  </si>
  <si>
    <t>남-421</t>
  </si>
  <si>
    <t>65</t>
  </si>
  <si>
    <t>남-501</t>
  </si>
  <si>
    <t>66</t>
  </si>
  <si>
    <t>남-502</t>
  </si>
  <si>
    <t>67</t>
  </si>
  <si>
    <t>남-503</t>
  </si>
  <si>
    <t>68</t>
  </si>
  <si>
    <t>남-504</t>
  </si>
  <si>
    <t>69</t>
  </si>
  <si>
    <t>남-505</t>
  </si>
  <si>
    <t>70</t>
  </si>
  <si>
    <t>남-506</t>
  </si>
  <si>
    <t>남-507</t>
  </si>
  <si>
    <t>72</t>
  </si>
  <si>
    <t>남-508</t>
  </si>
  <si>
    <t>73</t>
  </si>
  <si>
    <t>남-509</t>
  </si>
  <si>
    <t>74</t>
  </si>
  <si>
    <t>남-510</t>
  </si>
  <si>
    <t>75</t>
  </si>
  <si>
    <t>남-511</t>
  </si>
  <si>
    <t>76</t>
  </si>
  <si>
    <t>남-512</t>
  </si>
  <si>
    <t>77</t>
  </si>
  <si>
    <t>남-513</t>
  </si>
  <si>
    <t>78</t>
  </si>
  <si>
    <t>남-514</t>
  </si>
  <si>
    <t>79</t>
  </si>
  <si>
    <t>남-515</t>
  </si>
  <si>
    <t>80</t>
  </si>
  <si>
    <t>남-516</t>
  </si>
  <si>
    <t>남-517</t>
  </si>
  <si>
    <t>82</t>
  </si>
  <si>
    <t>남-518</t>
  </si>
  <si>
    <t>83</t>
  </si>
  <si>
    <t>남-519</t>
  </si>
  <si>
    <t>84</t>
  </si>
  <si>
    <t>남-520</t>
  </si>
  <si>
    <t>85</t>
  </si>
  <si>
    <t>남-521</t>
  </si>
  <si>
    <t>86</t>
  </si>
  <si>
    <t>남-601</t>
  </si>
  <si>
    <t>87</t>
  </si>
  <si>
    <t>남-602</t>
  </si>
  <si>
    <t>남-603</t>
  </si>
  <si>
    <t>남-604</t>
  </si>
  <si>
    <t>남-605</t>
  </si>
  <si>
    <t>91</t>
  </si>
  <si>
    <t>남-606</t>
  </si>
  <si>
    <t>남-607</t>
  </si>
  <si>
    <t>93</t>
  </si>
  <si>
    <t>남-608</t>
  </si>
  <si>
    <t>94</t>
  </si>
  <si>
    <t>남-609</t>
  </si>
  <si>
    <t>95</t>
  </si>
  <si>
    <t>남-610</t>
  </si>
  <si>
    <t>96</t>
  </si>
  <si>
    <t>남-611</t>
  </si>
  <si>
    <t>97</t>
  </si>
  <si>
    <t>남-612</t>
  </si>
  <si>
    <t>98</t>
  </si>
  <si>
    <t>남-613</t>
  </si>
  <si>
    <t>99</t>
  </si>
  <si>
    <t>남-614</t>
  </si>
  <si>
    <t>100</t>
  </si>
  <si>
    <t>남-615</t>
  </si>
  <si>
    <t>101</t>
  </si>
  <si>
    <t>남-616</t>
  </si>
  <si>
    <t>102</t>
  </si>
  <si>
    <t>남-617</t>
  </si>
  <si>
    <t>103</t>
  </si>
  <si>
    <t>남-618</t>
  </si>
  <si>
    <t>104</t>
  </si>
  <si>
    <t>남-619</t>
  </si>
  <si>
    <t>105</t>
  </si>
  <si>
    <t>남-620</t>
  </si>
  <si>
    <t>106</t>
  </si>
  <si>
    <t>남-621</t>
  </si>
  <si>
    <t>107</t>
  </si>
  <si>
    <t>남-701</t>
  </si>
  <si>
    <t>108</t>
  </si>
  <si>
    <t>남-702</t>
  </si>
  <si>
    <t>109</t>
  </si>
  <si>
    <t>남-703</t>
  </si>
  <si>
    <t>110</t>
  </si>
  <si>
    <t>남-704</t>
  </si>
  <si>
    <t>111</t>
  </si>
  <si>
    <t>남-705</t>
  </si>
  <si>
    <t>112</t>
  </si>
  <si>
    <t>남-706</t>
  </si>
  <si>
    <t>113</t>
  </si>
  <si>
    <t>남-707</t>
  </si>
  <si>
    <t>114</t>
  </si>
  <si>
    <t>남-708</t>
  </si>
  <si>
    <t>115</t>
  </si>
  <si>
    <t>남-709</t>
  </si>
  <si>
    <t>116</t>
  </si>
  <si>
    <t>남-710</t>
  </si>
  <si>
    <t>117</t>
  </si>
  <si>
    <t>남-711</t>
  </si>
  <si>
    <t>118</t>
  </si>
  <si>
    <t>남-712</t>
  </si>
  <si>
    <t>119</t>
  </si>
  <si>
    <t>남-713</t>
  </si>
  <si>
    <t>120</t>
  </si>
  <si>
    <t>남-714</t>
  </si>
  <si>
    <t>121</t>
  </si>
  <si>
    <t>남-715</t>
  </si>
  <si>
    <t>122</t>
  </si>
  <si>
    <t>남-716</t>
  </si>
  <si>
    <t>123</t>
  </si>
  <si>
    <t>남-717</t>
  </si>
  <si>
    <t>124</t>
  </si>
  <si>
    <t>남-718</t>
  </si>
  <si>
    <t>125</t>
  </si>
  <si>
    <t>남-719</t>
  </si>
  <si>
    <t>126</t>
  </si>
  <si>
    <t>남-720</t>
  </si>
  <si>
    <t>127</t>
  </si>
  <si>
    <t>남-721</t>
  </si>
  <si>
    <t>128</t>
  </si>
  <si>
    <t>남-801</t>
  </si>
  <si>
    <t>129</t>
  </si>
  <si>
    <t>남-802</t>
  </si>
  <si>
    <t>130</t>
  </si>
  <si>
    <t>남-803</t>
  </si>
  <si>
    <t>131</t>
  </si>
  <si>
    <t>남-804</t>
  </si>
  <si>
    <t>132</t>
  </si>
  <si>
    <t>남-805</t>
  </si>
  <si>
    <t>133</t>
  </si>
  <si>
    <t>남-806</t>
  </si>
  <si>
    <t>134</t>
  </si>
  <si>
    <t>남-807</t>
  </si>
  <si>
    <t>135</t>
  </si>
  <si>
    <t>남-808</t>
  </si>
  <si>
    <t>136</t>
  </si>
  <si>
    <t>남-809</t>
  </si>
  <si>
    <t>137</t>
  </si>
  <si>
    <t>남-810</t>
  </si>
  <si>
    <t>138</t>
  </si>
  <si>
    <t>남-811</t>
  </si>
  <si>
    <t>139</t>
  </si>
  <si>
    <t>남-812</t>
  </si>
  <si>
    <t>140</t>
  </si>
  <si>
    <t>남-813</t>
  </si>
  <si>
    <t>141</t>
  </si>
  <si>
    <t>남-814</t>
  </si>
  <si>
    <t>142</t>
  </si>
  <si>
    <t>남-815</t>
  </si>
  <si>
    <t>143</t>
  </si>
  <si>
    <t>남-816</t>
  </si>
  <si>
    <t>144</t>
  </si>
  <si>
    <t>남-817</t>
  </si>
  <si>
    <t>145</t>
  </si>
  <si>
    <t>남-818</t>
  </si>
  <si>
    <t>146</t>
  </si>
  <si>
    <t>남-819</t>
  </si>
  <si>
    <t>147</t>
  </si>
  <si>
    <t>남-820</t>
  </si>
  <si>
    <t>148</t>
  </si>
  <si>
    <t>남-821</t>
  </si>
  <si>
    <t>149</t>
  </si>
  <si>
    <t>남-901</t>
  </si>
  <si>
    <t>150</t>
  </si>
  <si>
    <t>남-902</t>
  </si>
  <si>
    <t>151</t>
  </si>
  <si>
    <t>남-903</t>
  </si>
  <si>
    <t>152</t>
  </si>
  <si>
    <t>남-904</t>
  </si>
  <si>
    <t>153</t>
  </si>
  <si>
    <t>남-905</t>
  </si>
  <si>
    <t>154</t>
  </si>
  <si>
    <t>남-906</t>
  </si>
  <si>
    <t>155</t>
  </si>
  <si>
    <t>남-907</t>
  </si>
  <si>
    <t>156</t>
  </si>
  <si>
    <t>남-908</t>
  </si>
  <si>
    <t>157</t>
  </si>
  <si>
    <t>남-909</t>
  </si>
  <si>
    <t>158</t>
  </si>
  <si>
    <t>남-910</t>
  </si>
  <si>
    <t>159</t>
  </si>
  <si>
    <t>남-911</t>
  </si>
  <si>
    <t>160</t>
  </si>
  <si>
    <t>남-912</t>
  </si>
  <si>
    <t>161</t>
  </si>
  <si>
    <t>남-913</t>
  </si>
  <si>
    <t>162</t>
  </si>
  <si>
    <t>남-914</t>
  </si>
  <si>
    <t>163</t>
  </si>
  <si>
    <t>남-915</t>
  </si>
  <si>
    <t>164</t>
  </si>
  <si>
    <t>남-916</t>
  </si>
  <si>
    <t>165</t>
  </si>
  <si>
    <t>남-917</t>
  </si>
  <si>
    <t>166</t>
  </si>
  <si>
    <t>남-918</t>
  </si>
  <si>
    <t>167</t>
  </si>
  <si>
    <t>남-919</t>
  </si>
  <si>
    <t>168</t>
  </si>
  <si>
    <t>남-920</t>
  </si>
  <si>
    <t>169</t>
  </si>
  <si>
    <t>남-921</t>
  </si>
  <si>
    <t>170</t>
  </si>
  <si>
    <t>남-1001</t>
  </si>
  <si>
    <t>171</t>
  </si>
  <si>
    <t>남-1002</t>
  </si>
  <si>
    <t>172</t>
  </si>
  <si>
    <t>남-1003</t>
  </si>
  <si>
    <t>173</t>
  </si>
  <si>
    <t>남-1004</t>
  </si>
  <si>
    <t>174</t>
  </si>
  <si>
    <t>남-1005</t>
  </si>
  <si>
    <t>175</t>
  </si>
  <si>
    <t>남-1006</t>
  </si>
  <si>
    <t>176</t>
  </si>
  <si>
    <t>남-1007</t>
  </si>
  <si>
    <t>177</t>
  </si>
  <si>
    <t>남-1008</t>
  </si>
  <si>
    <t>178</t>
  </si>
  <si>
    <t>남-1009</t>
  </si>
  <si>
    <t>179</t>
  </si>
  <si>
    <t>남-1010</t>
  </si>
  <si>
    <t>180</t>
  </si>
  <si>
    <t>남-1011</t>
  </si>
  <si>
    <t>181</t>
  </si>
  <si>
    <t>남-1012</t>
  </si>
  <si>
    <t>182</t>
  </si>
  <si>
    <t>남-1013</t>
  </si>
  <si>
    <t>183</t>
  </si>
  <si>
    <t>남-1014</t>
  </si>
  <si>
    <t>184</t>
  </si>
  <si>
    <t>남-1015</t>
  </si>
  <si>
    <t>185</t>
  </si>
  <si>
    <t>남-1016</t>
  </si>
  <si>
    <t>186</t>
  </si>
  <si>
    <t>남-1017</t>
  </si>
  <si>
    <t>187</t>
  </si>
  <si>
    <t>남-1018</t>
  </si>
  <si>
    <t>188</t>
  </si>
  <si>
    <t>남-1019</t>
  </si>
  <si>
    <t>189</t>
  </si>
  <si>
    <t>남-1020</t>
  </si>
  <si>
    <t>190</t>
  </si>
  <si>
    <t>남-1021</t>
  </si>
  <si>
    <t>191</t>
  </si>
  <si>
    <t>남-1101</t>
  </si>
  <si>
    <t>192</t>
  </si>
  <si>
    <t>남-1102</t>
  </si>
  <si>
    <t>193</t>
  </si>
  <si>
    <t>남-1103</t>
  </si>
  <si>
    <t>194</t>
  </si>
  <si>
    <t>남-1104</t>
  </si>
  <si>
    <t>195</t>
  </si>
  <si>
    <t>남-1105</t>
  </si>
  <si>
    <t>196</t>
  </si>
  <si>
    <t>남-1106</t>
  </si>
  <si>
    <t>197</t>
  </si>
  <si>
    <t>남-1107</t>
  </si>
  <si>
    <t>198</t>
  </si>
  <si>
    <t>남-1108</t>
  </si>
  <si>
    <t>199</t>
  </si>
  <si>
    <t>남-1109</t>
  </si>
  <si>
    <t>200</t>
  </si>
  <si>
    <t>남-1110</t>
  </si>
  <si>
    <t>201</t>
  </si>
  <si>
    <t>남-1111</t>
  </si>
  <si>
    <t>202</t>
  </si>
  <si>
    <t>남-1112</t>
  </si>
  <si>
    <t>203</t>
  </si>
  <si>
    <t>남-1113</t>
  </si>
  <si>
    <t>204</t>
  </si>
  <si>
    <t>남-1114</t>
  </si>
  <si>
    <t>205</t>
  </si>
  <si>
    <t>남-1115</t>
  </si>
  <si>
    <t>206</t>
  </si>
  <si>
    <t>남-1116</t>
  </si>
  <si>
    <t>207</t>
  </si>
  <si>
    <t>남-1117</t>
  </si>
  <si>
    <t>208</t>
  </si>
  <si>
    <t>남-1118</t>
  </si>
  <si>
    <t>209</t>
  </si>
  <si>
    <t>남-1119</t>
  </si>
  <si>
    <t>210</t>
  </si>
  <si>
    <t>남-1120</t>
  </si>
  <si>
    <t>211</t>
  </si>
  <si>
    <t>남-1121</t>
  </si>
  <si>
    <t>212</t>
  </si>
  <si>
    <t>남-1201</t>
  </si>
  <si>
    <t>213</t>
  </si>
  <si>
    <t>남-1202</t>
  </si>
  <si>
    <t>214</t>
  </si>
  <si>
    <t>남-1203</t>
  </si>
  <si>
    <t>215</t>
  </si>
  <si>
    <t>남-1204</t>
  </si>
  <si>
    <t>216</t>
  </si>
  <si>
    <t>남-1205</t>
  </si>
  <si>
    <t>217</t>
  </si>
  <si>
    <t>남-1206</t>
  </si>
  <si>
    <t>218</t>
  </si>
  <si>
    <t>남-1207</t>
  </si>
  <si>
    <t>219</t>
  </si>
  <si>
    <t>남-1208</t>
  </si>
  <si>
    <t>220</t>
  </si>
  <si>
    <t>남-1209</t>
  </si>
  <si>
    <t>221</t>
  </si>
  <si>
    <t>남-1210</t>
  </si>
  <si>
    <t>222</t>
  </si>
  <si>
    <t>남-1211</t>
  </si>
  <si>
    <t>223</t>
  </si>
  <si>
    <t>남-1212</t>
  </si>
  <si>
    <t>224</t>
  </si>
  <si>
    <t>남-1213</t>
  </si>
  <si>
    <t>225</t>
  </si>
  <si>
    <t>남-1214</t>
  </si>
  <si>
    <t>226</t>
  </si>
  <si>
    <t>남-1301</t>
  </si>
  <si>
    <t>227</t>
  </si>
  <si>
    <t>남-1302</t>
  </si>
  <si>
    <t>228</t>
  </si>
  <si>
    <t>남-1303</t>
  </si>
  <si>
    <t>229</t>
  </si>
  <si>
    <t>남-1304</t>
  </si>
  <si>
    <t>230</t>
  </si>
  <si>
    <t>남-1305</t>
  </si>
  <si>
    <t>231</t>
  </si>
  <si>
    <t>남-1306</t>
  </si>
  <si>
    <t>232</t>
  </si>
  <si>
    <t>남-1307</t>
  </si>
  <si>
    <t>233</t>
  </si>
  <si>
    <t>남-1308</t>
  </si>
  <si>
    <t>234</t>
  </si>
  <si>
    <t>남-1309</t>
  </si>
  <si>
    <t>235</t>
  </si>
  <si>
    <t>남-1310</t>
  </si>
  <si>
    <t>236</t>
  </si>
  <si>
    <t>남-1311</t>
  </si>
  <si>
    <t>237</t>
  </si>
  <si>
    <t>남-1312</t>
  </si>
  <si>
    <t>238</t>
  </si>
  <si>
    <t>남-1313</t>
  </si>
  <si>
    <t>239</t>
  </si>
  <si>
    <t>남-1314</t>
  </si>
  <si>
    <t>240</t>
  </si>
  <si>
    <t>여-201</t>
  </si>
  <si>
    <t>241</t>
  </si>
  <si>
    <t>여-202</t>
  </si>
  <si>
    <t>242</t>
  </si>
  <si>
    <t>여-203</t>
  </si>
  <si>
    <t>243</t>
  </si>
  <si>
    <t>여-204</t>
  </si>
  <si>
    <t>244</t>
  </si>
  <si>
    <t>여-205</t>
  </si>
  <si>
    <t>245</t>
  </si>
  <si>
    <t>여-206</t>
  </si>
  <si>
    <t>246</t>
  </si>
  <si>
    <t>여-207</t>
  </si>
  <si>
    <t>247</t>
  </si>
  <si>
    <t>여-208</t>
  </si>
  <si>
    <t>248</t>
  </si>
  <si>
    <t>여-209</t>
  </si>
  <si>
    <t>249</t>
  </si>
  <si>
    <t>여-210</t>
  </si>
  <si>
    <t>250</t>
  </si>
  <si>
    <t>여-211</t>
  </si>
  <si>
    <t>251</t>
  </si>
  <si>
    <t>여-212</t>
  </si>
  <si>
    <t>252</t>
  </si>
  <si>
    <t>여-213</t>
  </si>
  <si>
    <t>253</t>
  </si>
  <si>
    <t>여-214</t>
  </si>
  <si>
    <t>254</t>
  </si>
  <si>
    <t>여-215</t>
  </si>
  <si>
    <t>255</t>
  </si>
  <si>
    <t>여-301</t>
  </si>
  <si>
    <t>256</t>
  </si>
  <si>
    <t>여-302</t>
  </si>
  <si>
    <t>257</t>
  </si>
  <si>
    <t>여-303</t>
  </si>
  <si>
    <t>258</t>
  </si>
  <si>
    <t>여-304</t>
  </si>
  <si>
    <t>259</t>
  </si>
  <si>
    <t>여-305</t>
  </si>
  <si>
    <t>260</t>
  </si>
  <si>
    <t>여-306</t>
  </si>
  <si>
    <t>261</t>
  </si>
  <si>
    <t>여-307</t>
  </si>
  <si>
    <t>262</t>
  </si>
  <si>
    <t>여-308</t>
  </si>
  <si>
    <t>263</t>
  </si>
  <si>
    <t>여-309</t>
  </si>
  <si>
    <t>264</t>
  </si>
  <si>
    <t>여-310</t>
  </si>
  <si>
    <t>265</t>
  </si>
  <si>
    <t>여-311</t>
  </si>
  <si>
    <t>266</t>
  </si>
  <si>
    <t>여-312</t>
  </si>
  <si>
    <t>267</t>
  </si>
  <si>
    <t>여-313</t>
  </si>
  <si>
    <t>268</t>
  </si>
  <si>
    <t>여-314</t>
  </si>
  <si>
    <t>269</t>
  </si>
  <si>
    <t>여-315</t>
  </si>
  <si>
    <t>270</t>
  </si>
  <si>
    <t>여-316</t>
  </si>
  <si>
    <t>271</t>
  </si>
  <si>
    <t>여-317</t>
  </si>
  <si>
    <t>272</t>
  </si>
  <si>
    <t>여-318</t>
  </si>
  <si>
    <t>273</t>
  </si>
  <si>
    <t>여-401</t>
  </si>
  <si>
    <t>274</t>
  </si>
  <si>
    <t>여-402</t>
  </si>
  <si>
    <t>275</t>
  </si>
  <si>
    <t>여-403</t>
  </si>
  <si>
    <t>276</t>
  </si>
  <si>
    <t>여-404</t>
  </si>
  <si>
    <t>277</t>
  </si>
  <si>
    <t>여-405</t>
  </si>
  <si>
    <t>278</t>
  </si>
  <si>
    <t>여-406</t>
  </si>
  <si>
    <t>279</t>
  </si>
  <si>
    <t>여-407</t>
  </si>
  <si>
    <t>280</t>
  </si>
  <si>
    <t>여-408</t>
  </si>
  <si>
    <t>281</t>
  </si>
  <si>
    <t>여-409</t>
  </si>
  <si>
    <t>282</t>
  </si>
  <si>
    <t>여-410</t>
  </si>
  <si>
    <t>283</t>
  </si>
  <si>
    <t>여-411</t>
  </si>
  <si>
    <t>284</t>
  </si>
  <si>
    <t>여-412</t>
  </si>
  <si>
    <t>285</t>
  </si>
  <si>
    <t>여-413</t>
  </si>
  <si>
    <t>286</t>
  </si>
  <si>
    <t>여-414</t>
  </si>
  <si>
    <t>287</t>
  </si>
  <si>
    <t>여-415</t>
  </si>
  <si>
    <t>288</t>
  </si>
  <si>
    <t>여-416</t>
  </si>
  <si>
    <t>289</t>
  </si>
  <si>
    <t>여-417</t>
  </si>
  <si>
    <t>290</t>
  </si>
  <si>
    <t>여-418</t>
  </si>
  <si>
    <t>291</t>
  </si>
  <si>
    <t>여-501</t>
  </si>
  <si>
    <t>292</t>
  </si>
  <si>
    <t>여-502</t>
  </si>
  <si>
    <t>293</t>
  </si>
  <si>
    <t>여-503</t>
  </si>
  <si>
    <t>294</t>
  </si>
  <si>
    <t>여-504</t>
  </si>
  <si>
    <t>295</t>
  </si>
  <si>
    <t>여-505</t>
  </si>
  <si>
    <t>296</t>
  </si>
  <si>
    <t>여-506</t>
  </si>
  <si>
    <t>297</t>
  </si>
  <si>
    <t>여-507</t>
  </si>
  <si>
    <t>298</t>
  </si>
  <si>
    <t>여-508</t>
  </si>
  <si>
    <t>299</t>
  </si>
  <si>
    <t>여-509</t>
  </si>
  <si>
    <t>300</t>
  </si>
  <si>
    <t>여-510</t>
  </si>
  <si>
    <t>301</t>
  </si>
  <si>
    <t>여-511</t>
  </si>
  <si>
    <t>302</t>
  </si>
  <si>
    <t>여-512</t>
  </si>
  <si>
    <t>303</t>
  </si>
  <si>
    <t>여-513</t>
  </si>
  <si>
    <t>304</t>
  </si>
  <si>
    <t>여-514</t>
  </si>
  <si>
    <t>305</t>
  </si>
  <si>
    <t>여-515</t>
  </si>
  <si>
    <t>306</t>
  </si>
  <si>
    <t>여-516</t>
  </si>
  <si>
    <t>307</t>
  </si>
  <si>
    <t>여-517</t>
  </si>
  <si>
    <t>308</t>
  </si>
  <si>
    <t>여-518</t>
  </si>
  <si>
    <t>309</t>
  </si>
  <si>
    <t>여-601</t>
  </si>
  <si>
    <t>310</t>
  </si>
  <si>
    <t>여-602</t>
  </si>
  <si>
    <t>311</t>
  </si>
  <si>
    <t>여-603</t>
  </si>
  <si>
    <t>312</t>
  </si>
  <si>
    <t>여-604</t>
  </si>
  <si>
    <t>313</t>
  </si>
  <si>
    <t>여-605</t>
  </si>
  <si>
    <t>314</t>
  </si>
  <si>
    <t>여-606</t>
  </si>
  <si>
    <t>315</t>
  </si>
  <si>
    <t>여-607</t>
  </si>
  <si>
    <t>316</t>
  </si>
  <si>
    <t>여-608</t>
  </si>
  <si>
    <t>317</t>
  </si>
  <si>
    <t>여-609</t>
  </si>
  <si>
    <t>318</t>
  </si>
  <si>
    <t>여-610</t>
  </si>
  <si>
    <t>319</t>
  </si>
  <si>
    <t>여-611</t>
  </si>
  <si>
    <t>320</t>
  </si>
  <si>
    <t>여-612</t>
  </si>
  <si>
    <t>321</t>
  </si>
  <si>
    <t>여-613</t>
  </si>
  <si>
    <t>322</t>
  </si>
  <si>
    <t>여-614</t>
  </si>
  <si>
    <t>323</t>
  </si>
  <si>
    <t>여-615</t>
  </si>
  <si>
    <t>324</t>
  </si>
  <si>
    <t>여-616</t>
  </si>
  <si>
    <t>325</t>
  </si>
  <si>
    <t>여-617</t>
  </si>
  <si>
    <t>326</t>
  </si>
  <si>
    <t>여-618</t>
  </si>
  <si>
    <t>327</t>
  </si>
  <si>
    <t>여-701</t>
  </si>
  <si>
    <t>328</t>
  </si>
  <si>
    <t>여-702</t>
  </si>
  <si>
    <t>329</t>
  </si>
  <si>
    <t>여-703</t>
  </si>
  <si>
    <t>330</t>
  </si>
  <si>
    <t>여-704</t>
  </si>
  <si>
    <t>331</t>
  </si>
  <si>
    <t>여-705</t>
  </si>
  <si>
    <t>332</t>
  </si>
  <si>
    <t>여-706</t>
  </si>
  <si>
    <t>333</t>
  </si>
  <si>
    <t>여-707</t>
  </si>
  <si>
    <t>334</t>
  </si>
  <si>
    <t>여-708</t>
  </si>
  <si>
    <t>335</t>
  </si>
  <si>
    <t>여-709</t>
  </si>
  <si>
    <t>336</t>
  </si>
  <si>
    <t>여-710</t>
  </si>
  <si>
    <t>337</t>
  </si>
  <si>
    <t>여-711</t>
  </si>
  <si>
    <t>338</t>
  </si>
  <si>
    <t>여-712</t>
  </si>
  <si>
    <t>339</t>
  </si>
  <si>
    <t>여-713</t>
  </si>
  <si>
    <t>340</t>
  </si>
  <si>
    <t>여-714</t>
  </si>
  <si>
    <t>341</t>
  </si>
  <si>
    <t>여-715</t>
  </si>
  <si>
    <t>342</t>
  </si>
  <si>
    <t>여-716</t>
  </si>
  <si>
    <t>343</t>
  </si>
  <si>
    <t>여-717</t>
  </si>
  <si>
    <t>344</t>
  </si>
  <si>
    <t>여-718</t>
  </si>
  <si>
    <t>345</t>
  </si>
  <si>
    <t>여-801</t>
  </si>
  <si>
    <t>346</t>
  </si>
  <si>
    <t>여-802</t>
  </si>
  <si>
    <t>347</t>
  </si>
  <si>
    <t>여-803</t>
  </si>
  <si>
    <t>348</t>
  </si>
  <si>
    <t>여-804</t>
  </si>
  <si>
    <t>349</t>
  </si>
  <si>
    <t>여-805</t>
  </si>
  <si>
    <t>350</t>
  </si>
  <si>
    <t>여-806</t>
  </si>
  <si>
    <t>351</t>
  </si>
  <si>
    <t>여-807</t>
  </si>
  <si>
    <t>352</t>
  </si>
  <si>
    <t>여-808</t>
  </si>
  <si>
    <t>353</t>
  </si>
  <si>
    <t>여-809</t>
  </si>
  <si>
    <t>354</t>
  </si>
  <si>
    <t>여-810</t>
  </si>
  <si>
    <t>355</t>
  </si>
  <si>
    <t>여-811</t>
  </si>
  <si>
    <t>356</t>
  </si>
  <si>
    <t>여-812</t>
  </si>
  <si>
    <t>357</t>
  </si>
  <si>
    <t>여-813</t>
  </si>
  <si>
    <t>358</t>
  </si>
  <si>
    <t>여-814</t>
  </si>
  <si>
    <t>359</t>
  </si>
  <si>
    <t>여-815</t>
  </si>
  <si>
    <t>360</t>
  </si>
  <si>
    <t>여-816</t>
  </si>
  <si>
    <t>361</t>
  </si>
  <si>
    <t>여-817</t>
  </si>
  <si>
    <t>362</t>
  </si>
  <si>
    <t>여-818</t>
  </si>
  <si>
    <t>363</t>
  </si>
  <si>
    <t>여-901</t>
  </si>
  <si>
    <t>364</t>
  </si>
  <si>
    <t>여-902</t>
  </si>
  <si>
    <t>365</t>
  </si>
  <si>
    <t>여-903</t>
  </si>
  <si>
    <t>366</t>
  </si>
  <si>
    <t>여-904</t>
  </si>
  <si>
    <t>367</t>
  </si>
  <si>
    <t>여-905</t>
  </si>
  <si>
    <t>368</t>
  </si>
  <si>
    <t>여-906</t>
  </si>
  <si>
    <t>369</t>
  </si>
  <si>
    <t>여-907</t>
  </si>
  <si>
    <t>370</t>
  </si>
  <si>
    <t>여-908</t>
  </si>
  <si>
    <t>371</t>
  </si>
  <si>
    <t>여-909</t>
  </si>
  <si>
    <t>372</t>
    <phoneticPr fontId="13" type="noConversion"/>
  </si>
  <si>
    <t>여-910</t>
    <phoneticPr fontId="13" type="noConversion"/>
  </si>
  <si>
    <t>373</t>
  </si>
  <si>
    <t>여-911</t>
  </si>
  <si>
    <t>374</t>
  </si>
  <si>
    <t>여-912</t>
  </si>
  <si>
    <t>375</t>
  </si>
  <si>
    <t>여-913</t>
  </si>
  <si>
    <t>376</t>
  </si>
  <si>
    <t>여-914</t>
  </si>
  <si>
    <t>377</t>
  </si>
  <si>
    <t>여-915</t>
  </si>
  <si>
    <t>378</t>
  </si>
  <si>
    <t>여-916</t>
  </si>
  <si>
    <t>379</t>
  </si>
  <si>
    <t>여-917</t>
  </si>
  <si>
    <t>380</t>
  </si>
  <si>
    <t>여-918</t>
  </si>
  <si>
    <t>381</t>
  </si>
  <si>
    <t>여-1001</t>
  </si>
  <si>
    <t>382</t>
  </si>
  <si>
    <t>여-1002</t>
  </si>
  <si>
    <t>383</t>
  </si>
  <si>
    <t>여-1003</t>
  </si>
  <si>
    <t>384</t>
  </si>
  <si>
    <t>여-1004</t>
  </si>
  <si>
    <t>385</t>
  </si>
  <si>
    <t>여-1005</t>
  </si>
  <si>
    <t>386</t>
  </si>
  <si>
    <t>여-1006</t>
  </si>
  <si>
    <t>387</t>
  </si>
  <si>
    <t>여-1007</t>
  </si>
  <si>
    <t>388</t>
  </si>
  <si>
    <t>여-1008</t>
  </si>
  <si>
    <t>389</t>
  </si>
  <si>
    <t>여-1009</t>
  </si>
  <si>
    <t>390</t>
  </si>
  <si>
    <t>여-1010</t>
  </si>
  <si>
    <t>391</t>
  </si>
  <si>
    <t>여-1011</t>
  </si>
  <si>
    <t>392</t>
  </si>
  <si>
    <t>여-1012</t>
  </si>
  <si>
    <t>393</t>
  </si>
  <si>
    <t>여-1013</t>
  </si>
  <si>
    <t>394</t>
  </si>
  <si>
    <t>여-1014</t>
  </si>
  <si>
    <t>395</t>
  </si>
  <si>
    <t>여-1015</t>
  </si>
  <si>
    <t>396</t>
  </si>
  <si>
    <t>여-1016</t>
  </si>
  <si>
    <t>397</t>
  </si>
  <si>
    <t>여-1017</t>
  </si>
  <si>
    <t>398</t>
  </si>
  <si>
    <t>여-1018</t>
  </si>
  <si>
    <t>공실비용</t>
    <phoneticPr fontId="13" type="noConversion"/>
  </si>
  <si>
    <t>김*인6751</t>
  </si>
  <si>
    <t>남*민1365</t>
  </si>
  <si>
    <t>정*철1211</t>
  </si>
  <si>
    <t>정*호2560</t>
  </si>
  <si>
    <t>정*희1980</t>
  </si>
  <si>
    <t>이*경0436</t>
  </si>
  <si>
    <t>강*길3727</t>
  </si>
  <si>
    <t>최*하5316</t>
  </si>
  <si>
    <t>김*준2761</t>
  </si>
  <si>
    <t>문*환8415</t>
  </si>
  <si>
    <t>이*2430</t>
  </si>
  <si>
    <t>손*태6939</t>
  </si>
  <si>
    <t>김*현2095</t>
  </si>
  <si>
    <t>S*I8875</t>
  </si>
  <si>
    <t>김*석2675</t>
  </si>
  <si>
    <t>전*희2605</t>
  </si>
  <si>
    <t>이*경5167</t>
  </si>
  <si>
    <t>김*본9755</t>
  </si>
  <si>
    <t>이*민3342</t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</si>
</sst>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_);[Red]\(#,##0\)"/>
    <numFmt numFmtId="178" formatCode="#,##0.00_ "/>
    <numFmt numFmtId="179" formatCode="0_ "/>
  </numFmts>
  <fonts count="2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Calibri"/>
      <family val="2"/>
    </font>
    <font>
      <sz val="11"/>
      <name val="맑은 고딕"/>
      <family val="3"/>
      <charset val="129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sz val="10"/>
      <name val="Arial"/>
      <family val="2"/>
    </font>
    <font>
      <sz val="16"/>
      <color theme="1"/>
      <name val="맑은 고딕"/>
      <family val="2"/>
      <charset val="129"/>
      <scheme val="minor"/>
    </font>
    <font>
      <sz val="11"/>
      <name val="굴림"/>
      <family val="3"/>
      <charset val="129"/>
    </font>
    <font>
      <sz val="11"/>
      <color theme="1"/>
      <name val="돋움"/>
      <family val="3"/>
      <charset val="129"/>
    </font>
    <font>
      <sz val="8"/>
      <name val="돋움"/>
      <family val="3"/>
      <charset val="129"/>
    </font>
    <font>
      <b/>
      <sz val="11"/>
      <color rgb="FFFF0000"/>
      <name val="돋움"/>
      <family val="3"/>
      <charset val="129"/>
    </font>
    <font>
      <sz val="11"/>
      <color theme="1"/>
      <name val="굴림"/>
      <family val="3"/>
      <charset val="129"/>
    </font>
    <font>
      <b/>
      <sz val="11"/>
      <name val="굴림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rgb="FF0070C0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rgb="FF0070C0"/>
      <name val="굴림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/>
    <xf numFmtId="41" fontId="7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</cellStyleXfs>
  <cellXfs count="119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2" xfId="0" applyFill="1" applyBorder="1">
      <alignment vertical="center"/>
    </xf>
    <xf numFmtId="41" fontId="0" fillId="0" borderId="1" xfId="1" applyFont="1" applyBorder="1">
      <alignment vertical="center"/>
    </xf>
    <xf numFmtId="176" fontId="0" fillId="0" borderId="1" xfId="1" applyNumberFormat="1" applyFont="1" applyBorder="1" applyAlignment="1">
      <alignment horizontal="right" vertical="center"/>
    </xf>
    <xf numFmtId="49" fontId="0" fillId="0" borderId="1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49" fontId="0" fillId="0" borderId="0" xfId="0" applyNumberFormat="1">
      <alignment vertical="center"/>
    </xf>
    <xf numFmtId="49" fontId="0" fillId="0" borderId="1" xfId="1" quotePrefix="1" applyNumberFormat="1" applyFont="1" applyBorder="1">
      <alignment vertical="center"/>
    </xf>
    <xf numFmtId="49" fontId="0" fillId="0" borderId="1" xfId="0" quotePrefix="1" applyNumberFormat="1" applyBorder="1">
      <alignment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NumberForma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1" fontId="0" fillId="0" borderId="3" xfId="1" applyFont="1" applyBorder="1">
      <alignment vertical="center"/>
    </xf>
    <xf numFmtId="49" fontId="4" fillId="0" borderId="4" xfId="0" applyNumberFormat="1" applyFont="1" applyBorder="1" applyAlignment="1">
      <alignment vertical="center" wrapText="1"/>
    </xf>
    <xf numFmtId="0" fontId="6" fillId="0" borderId="1" xfId="2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1" fontId="0" fillId="0" borderId="0" xfId="1" applyFont="1">
      <alignment vertical="center"/>
    </xf>
    <xf numFmtId="41" fontId="0" fillId="0" borderId="0" xfId="1" applyNumberFormat="1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0" borderId="0" xfId="1" applyNumberFormat="1" applyFont="1">
      <alignment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177" fontId="0" fillId="3" borderId="0" xfId="0" applyNumberFormat="1" applyFill="1">
      <alignment vertical="center"/>
    </xf>
    <xf numFmtId="177" fontId="0" fillId="3" borderId="1" xfId="1" applyNumberFormat="1" applyFont="1" applyFill="1" applyBorder="1">
      <alignment vertical="center"/>
    </xf>
    <xf numFmtId="177" fontId="0" fillId="4" borderId="0" xfId="0" applyNumberFormat="1" applyFill="1">
      <alignment vertical="center"/>
    </xf>
    <xf numFmtId="177" fontId="0" fillId="0" borderId="0" xfId="0" applyNumberForma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11" fillId="0" borderId="5" xfId="4" applyNumberFormat="1" applyFont="1" applyFill="1" applyBorder="1" applyAlignment="1">
      <alignment horizontal="center" vertical="center"/>
    </xf>
    <xf numFmtId="49" fontId="7" fillId="0" borderId="6" xfId="4" applyNumberFormat="1" applyFont="1" applyFill="1" applyBorder="1" applyAlignment="1">
      <alignment horizontal="center"/>
    </xf>
    <xf numFmtId="178" fontId="7" fillId="0" borderId="6" xfId="4" applyNumberFormat="1" applyFont="1" applyFill="1" applyBorder="1" applyAlignment="1">
      <alignment horizontal="center"/>
    </xf>
    <xf numFmtId="176" fontId="12" fillId="0" borderId="6" xfId="4" applyNumberFormat="1" applyFont="1" applyFill="1" applyBorder="1" applyAlignment="1">
      <alignment horizontal="center"/>
    </xf>
    <xf numFmtId="42" fontId="12" fillId="0" borderId="6" xfId="4" applyNumberFormat="1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center"/>
    </xf>
    <xf numFmtId="42" fontId="14" fillId="0" borderId="6" xfId="4" applyNumberFormat="1" applyFont="1" applyFill="1" applyBorder="1" applyAlignment="1">
      <alignment horizontal="center"/>
    </xf>
    <xf numFmtId="42" fontId="14" fillId="2" borderId="0" xfId="4" applyNumberFormat="1" applyFont="1" applyFill="1" applyBorder="1" applyAlignment="1">
      <alignment horizontal="center"/>
    </xf>
    <xf numFmtId="49" fontId="7" fillId="0" borderId="0" xfId="4" applyNumberFormat="1" applyFont="1" applyFill="1" applyAlignment="1">
      <alignment horizontal="center"/>
    </xf>
    <xf numFmtId="49" fontId="11" fillId="0" borderId="7" xfId="4" applyNumberFormat="1" applyFont="1" applyFill="1" applyBorder="1" applyAlignment="1">
      <alignment horizontal="center" vertical="center"/>
    </xf>
    <xf numFmtId="49" fontId="11" fillId="0" borderId="0" xfId="4" applyNumberFormat="1" applyFont="1" applyFill="1" applyBorder="1" applyAlignment="1">
      <alignment horizontal="center" vertical="center"/>
    </xf>
    <xf numFmtId="178" fontId="11" fillId="0" borderId="0" xfId="4" applyNumberFormat="1" applyFont="1" applyFill="1" applyBorder="1" applyAlignment="1">
      <alignment horizontal="center" vertical="center"/>
    </xf>
    <xf numFmtId="176" fontId="15" fillId="0" borderId="0" xfId="4" applyNumberFormat="1" applyFont="1" applyFill="1" applyBorder="1" applyAlignment="1">
      <alignment horizontal="center" vertical="center"/>
    </xf>
    <xf numFmtId="42" fontId="12" fillId="0" borderId="0" xfId="4" applyNumberFormat="1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center"/>
    </xf>
    <xf numFmtId="42" fontId="14" fillId="0" borderId="0" xfId="4" applyNumberFormat="1" applyFont="1" applyFill="1" applyBorder="1" applyAlignment="1">
      <alignment horizontal="center"/>
    </xf>
    <xf numFmtId="42" fontId="14" fillId="2" borderId="0" xfId="4" applyNumberFormat="1" applyFont="1" applyFill="1" applyBorder="1" applyAlignment="1">
      <alignment horizontal="center" vertical="center"/>
    </xf>
    <xf numFmtId="49" fontId="7" fillId="0" borderId="0" xfId="4" applyNumberFormat="1" applyFont="1" applyFill="1"/>
    <xf numFmtId="178" fontId="19" fillId="5" borderId="17" xfId="4" applyNumberFormat="1" applyFont="1" applyFill="1" applyBorder="1" applyAlignment="1">
      <alignment horizontal="center" vertical="center"/>
    </xf>
    <xf numFmtId="176" fontId="20" fillId="5" borderId="17" xfId="4" applyNumberFormat="1" applyFont="1" applyFill="1" applyBorder="1" applyAlignment="1">
      <alignment horizontal="center" vertical="center"/>
    </xf>
    <xf numFmtId="49" fontId="11" fillId="0" borderId="21" xfId="4" applyNumberFormat="1" applyFont="1" applyFill="1" applyBorder="1" applyAlignment="1">
      <alignment horizontal="right" vertical="center"/>
    </xf>
    <xf numFmtId="49" fontId="11" fillId="0" borderId="3" xfId="4" applyNumberFormat="1" applyFont="1" applyFill="1" applyBorder="1" applyAlignment="1">
      <alignment horizontal="center" vertical="center"/>
    </xf>
    <xf numFmtId="178" fontId="21" fillId="0" borderId="3" xfId="4" applyNumberFormat="1" applyFont="1" applyFill="1" applyBorder="1" applyAlignment="1">
      <alignment horizontal="right" vertical="center"/>
    </xf>
    <xf numFmtId="176" fontId="15" fillId="0" borderId="3" xfId="4" applyNumberFormat="1" applyFont="1" applyFill="1" applyBorder="1" applyAlignment="1">
      <alignment horizontal="right" vertical="center"/>
    </xf>
    <xf numFmtId="42" fontId="11" fillId="0" borderId="22" xfId="4" applyNumberFormat="1" applyFont="1" applyFill="1" applyBorder="1" applyAlignment="1">
      <alignment horizontal="right" vertical="center"/>
    </xf>
    <xf numFmtId="179" fontId="7" fillId="0" borderId="23" xfId="4" applyNumberFormat="1" applyFont="1" applyFill="1" applyBorder="1" applyAlignment="1">
      <alignment horizontal="center"/>
    </xf>
    <xf numFmtId="42" fontId="14" fillId="0" borderId="24" xfId="4" applyNumberFormat="1" applyFont="1" applyFill="1" applyBorder="1"/>
    <xf numFmtId="42" fontId="14" fillId="2" borderId="25" xfId="4" applyNumberFormat="1" applyFont="1" applyFill="1" applyBorder="1"/>
    <xf numFmtId="41" fontId="0" fillId="0" borderId="1" xfId="3" applyFont="1" applyFill="1" applyBorder="1" applyAlignment="1"/>
    <xf numFmtId="41" fontId="0" fillId="0" borderId="1" xfId="3" applyFont="1" applyFill="1" applyBorder="1" applyAlignment="1">
      <alignment horizontal="center"/>
    </xf>
    <xf numFmtId="49" fontId="7" fillId="0" borderId="0" xfId="4" applyNumberFormat="1" applyFont="1" applyFill="1" applyBorder="1"/>
    <xf numFmtId="49" fontId="11" fillId="0" borderId="26" xfId="4" applyNumberFormat="1" applyFont="1" applyFill="1" applyBorder="1" applyAlignment="1">
      <alignment horizontal="right" vertical="center"/>
    </xf>
    <xf numFmtId="49" fontId="11" fillId="0" borderId="1" xfId="4" applyNumberFormat="1" applyFont="1" applyFill="1" applyBorder="1" applyAlignment="1">
      <alignment horizontal="center" vertical="center"/>
    </xf>
    <xf numFmtId="179" fontId="7" fillId="0" borderId="27" xfId="4" applyNumberFormat="1" applyFont="1" applyFill="1" applyBorder="1" applyAlignment="1">
      <alignment horizontal="center"/>
    </xf>
    <xf numFmtId="42" fontId="14" fillId="0" borderId="28" xfId="4" applyNumberFormat="1" applyFont="1" applyFill="1" applyBorder="1"/>
    <xf numFmtId="49" fontId="11" fillId="6" borderId="26" xfId="4" applyNumberFormat="1" applyFont="1" applyFill="1" applyBorder="1" applyAlignment="1">
      <alignment horizontal="right" vertical="center"/>
    </xf>
    <xf numFmtId="49" fontId="11" fillId="6" borderId="1" xfId="4" applyNumberFormat="1" applyFont="1" applyFill="1" applyBorder="1" applyAlignment="1">
      <alignment horizontal="center" vertical="center"/>
    </xf>
    <xf numFmtId="178" fontId="21" fillId="6" borderId="3" xfId="4" applyNumberFormat="1" applyFont="1" applyFill="1" applyBorder="1" applyAlignment="1">
      <alignment horizontal="right" vertical="center"/>
    </xf>
    <xf numFmtId="176" fontId="15" fillId="6" borderId="3" xfId="4" applyNumberFormat="1" applyFont="1" applyFill="1" applyBorder="1" applyAlignment="1">
      <alignment horizontal="right" vertical="center"/>
    </xf>
    <xf numFmtId="42" fontId="11" fillId="6" borderId="22" xfId="4" applyNumberFormat="1" applyFont="1" applyFill="1" applyBorder="1" applyAlignment="1">
      <alignment horizontal="right" vertical="center"/>
    </xf>
    <xf numFmtId="179" fontId="7" fillId="6" borderId="27" xfId="4" applyNumberFormat="1" applyFont="1" applyFill="1" applyBorder="1" applyAlignment="1">
      <alignment horizontal="center"/>
    </xf>
    <xf numFmtId="42" fontId="14" fillId="6" borderId="28" xfId="4" applyNumberFormat="1" applyFont="1" applyFill="1" applyBorder="1"/>
    <xf numFmtId="42" fontId="14" fillId="6" borderId="25" xfId="4" applyNumberFormat="1" applyFont="1" applyFill="1" applyBorder="1"/>
    <xf numFmtId="41" fontId="0" fillId="6" borderId="1" xfId="3" applyFont="1" applyFill="1" applyBorder="1" applyAlignment="1"/>
    <xf numFmtId="41" fontId="0" fillId="6" borderId="1" xfId="3" applyFont="1" applyFill="1" applyBorder="1" applyAlignment="1">
      <alignment horizontal="center"/>
    </xf>
    <xf numFmtId="49" fontId="11" fillId="0" borderId="29" xfId="4" applyNumberFormat="1" applyFont="1" applyFill="1" applyBorder="1" applyAlignment="1">
      <alignment horizontal="right" vertical="center"/>
    </xf>
    <xf numFmtId="49" fontId="11" fillId="0" borderId="30" xfId="4" applyNumberFormat="1" applyFont="1" applyFill="1" applyBorder="1" applyAlignment="1">
      <alignment horizontal="center" vertical="center"/>
    </xf>
    <xf numFmtId="179" fontId="7" fillId="0" borderId="31" xfId="4" applyNumberFormat="1" applyFont="1" applyFill="1" applyBorder="1" applyAlignment="1">
      <alignment horizontal="center"/>
    </xf>
    <xf numFmtId="42" fontId="14" fillId="0" borderId="32" xfId="4" applyNumberFormat="1" applyFont="1" applyFill="1" applyBorder="1"/>
    <xf numFmtId="178" fontId="7" fillId="0" borderId="0" xfId="4" applyNumberFormat="1" applyFont="1" applyFill="1"/>
    <xf numFmtId="176" fontId="12" fillId="0" borderId="0" xfId="4" applyNumberFormat="1" applyFont="1" applyFill="1"/>
    <xf numFmtId="42" fontId="15" fillId="0" borderId="1" xfId="4" applyNumberFormat="1" applyFont="1" applyFill="1" applyBorder="1" applyAlignment="1">
      <alignment horizontal="right" vertical="center"/>
    </xf>
    <xf numFmtId="179" fontId="7" fillId="0" borderId="0" xfId="4" applyNumberFormat="1" applyFont="1" applyFill="1" applyAlignment="1">
      <alignment horizontal="center"/>
    </xf>
    <xf numFmtId="42" fontId="14" fillId="0" borderId="3" xfId="4" applyNumberFormat="1" applyFont="1" applyFill="1" applyBorder="1"/>
    <xf numFmtId="42" fontId="14" fillId="2" borderId="0" xfId="4" applyNumberFormat="1" applyFont="1" applyFill="1" applyBorder="1"/>
    <xf numFmtId="41" fontId="0" fillId="0" borderId="0" xfId="3" applyFont="1" applyFill="1" applyAlignment="1"/>
    <xf numFmtId="178" fontId="7" fillId="0" borderId="0" xfId="4" applyNumberFormat="1" applyFill="1"/>
    <xf numFmtId="42" fontId="12" fillId="0" borderId="1" xfId="4" applyNumberFormat="1" applyFont="1" applyFill="1" applyBorder="1"/>
    <xf numFmtId="179" fontId="7" fillId="0" borderId="0" xfId="4" applyNumberFormat="1" applyFill="1" applyAlignment="1">
      <alignment horizontal="center"/>
    </xf>
    <xf numFmtId="42" fontId="14" fillId="0" borderId="0" xfId="4" applyNumberFormat="1" applyFont="1" applyFill="1"/>
    <xf numFmtId="42" fontId="14" fillId="2" borderId="0" xfId="4" applyNumberFormat="1" applyFont="1" applyFill="1"/>
    <xf numFmtId="42" fontId="7" fillId="0" borderId="0" xfId="4" applyNumberFormat="1" applyFill="1" applyBorder="1"/>
    <xf numFmtId="42" fontId="7" fillId="0" borderId="0" xfId="4" applyNumberFormat="1" applyFont="1" applyFill="1" applyBorder="1"/>
    <xf numFmtId="42" fontId="12" fillId="0" borderId="0" xfId="4" applyNumberFormat="1" applyFont="1" applyFill="1"/>
    <xf numFmtId="49" fontId="7" fillId="0" borderId="0" xfId="4" applyNumberFormat="1" applyFill="1" applyBorder="1"/>
    <xf numFmtId="49" fontId="7" fillId="5" borderId="14" xfId="4" applyNumberFormat="1" applyFill="1" applyBorder="1" applyAlignment="1">
      <alignment horizontal="center"/>
    </xf>
    <xf numFmtId="49" fontId="7" fillId="5" borderId="3" xfId="4" applyNumberFormat="1" applyFont="1" applyFill="1" applyBorder="1" applyAlignment="1">
      <alignment horizontal="center"/>
    </xf>
    <xf numFmtId="178" fontId="16" fillId="5" borderId="10" xfId="4" applyNumberFormat="1" applyFont="1" applyFill="1" applyBorder="1" applyAlignment="1">
      <alignment horizontal="center" vertical="center"/>
    </xf>
    <xf numFmtId="42" fontId="17" fillId="5" borderId="11" xfId="4" applyNumberFormat="1" applyFont="1" applyFill="1" applyBorder="1" applyAlignment="1">
      <alignment horizontal="center" vertical="center"/>
    </xf>
    <xf numFmtId="42" fontId="17" fillId="5" borderId="18" xfId="4" applyNumberFormat="1" applyFont="1" applyFill="1" applyBorder="1" applyAlignment="1">
      <alignment horizontal="center" vertical="center"/>
    </xf>
    <xf numFmtId="179" fontId="18" fillId="5" borderId="12" xfId="4" applyNumberFormat="1" applyFont="1" applyFill="1" applyBorder="1" applyAlignment="1">
      <alignment horizontal="center" vertical="center" wrapText="1"/>
    </xf>
    <xf numFmtId="179" fontId="18" fillId="5" borderId="19" xfId="4" applyNumberFormat="1" applyFont="1" applyFill="1" applyBorder="1" applyAlignment="1">
      <alignment horizontal="center" vertical="center"/>
    </xf>
    <xf numFmtId="42" fontId="14" fillId="5" borderId="13" xfId="4" applyNumberFormat="1" applyFont="1" applyFill="1" applyBorder="1" applyAlignment="1">
      <alignment horizontal="center" vertical="center"/>
    </xf>
    <xf numFmtId="42" fontId="14" fillId="5" borderId="20" xfId="4" applyNumberFormat="1" applyFont="1" applyFill="1" applyBorder="1" applyAlignment="1">
      <alignment horizontal="center" vertical="center"/>
    </xf>
    <xf numFmtId="49" fontId="16" fillId="5" borderId="8" xfId="4" applyNumberFormat="1" applyFont="1" applyFill="1" applyBorder="1" applyAlignment="1">
      <alignment horizontal="center" vertical="center"/>
    </xf>
    <xf numFmtId="49" fontId="16" fillId="5" borderId="15" xfId="4" applyNumberFormat="1" applyFont="1" applyFill="1" applyBorder="1" applyAlignment="1">
      <alignment horizontal="center" vertical="center"/>
    </xf>
    <xf numFmtId="49" fontId="16" fillId="5" borderId="9" xfId="4" applyNumberFormat="1" applyFont="1" applyFill="1" applyBorder="1" applyAlignment="1">
      <alignment horizontal="center" vertical="center"/>
    </xf>
    <xf numFmtId="49" fontId="16" fillId="5" borderId="16" xfId="4" applyNumberFormat="1" applyFont="1" applyFill="1" applyBorder="1" applyAlignment="1">
      <alignment horizontal="center" vertical="center"/>
    </xf>
  </cellXfs>
  <cellStyles count="9">
    <cellStyle name="Normal" xfId="2"/>
    <cellStyle name="쉼표 [0]" xfId="1" builtinId="6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97"/>
  <sheetViews>
    <sheetView showGridLines="0" workbookViewId="0">
      <pane xSplit="2" ySplit="5" topLeftCell="C275" activePane="bottomRight" state="frozen"/>
      <selection activeCell="C6" sqref="C6"/>
      <selection pane="topRight"/>
      <selection pane="bottomLeft"/>
      <selection pane="bottomRight" activeCell="K293" sqref="K293"/>
    </sheetView>
  </sheetViews>
  <sheetFormatPr defaultRowHeight="13.5"/>
  <cols>
    <col min="1" max="1" width="5" style="58" customWidth="1"/>
    <col min="2" max="2" width="8.25" style="58" customWidth="1"/>
    <col min="3" max="3" width="10.125" style="90" customWidth="1"/>
    <col min="4" max="4" width="8.75" style="91" customWidth="1"/>
    <col min="5" max="5" width="7.875" style="90" customWidth="1"/>
    <col min="6" max="6" width="8.75" style="91" customWidth="1"/>
    <col min="7" max="7" width="7.875" style="90" customWidth="1"/>
    <col min="8" max="8" width="8.75" style="91" customWidth="1"/>
    <col min="9" max="9" width="7.875" style="90" customWidth="1"/>
    <col min="10" max="10" width="8.75" style="91" customWidth="1"/>
    <col min="11" max="11" width="7.875" style="90" customWidth="1"/>
    <col min="12" max="12" width="8.75" style="91" customWidth="1"/>
    <col min="13" max="13" width="16.125" style="104" bestFit="1" customWidth="1"/>
    <col min="14" max="14" width="6.25" style="93" customWidth="1"/>
    <col min="15" max="15" width="20.125" style="100" customWidth="1"/>
    <col min="16" max="16" width="7.625" style="101" customWidth="1"/>
    <col min="17" max="17" width="12.625" style="58" customWidth="1"/>
    <col min="18" max="18" width="5.375" style="58" customWidth="1"/>
    <col min="19" max="19" width="15.125" style="58" customWidth="1"/>
    <col min="20" max="20" width="9" style="58"/>
    <col min="21" max="21" width="10" style="58" customWidth="1"/>
    <col min="22" max="16384" width="9" style="58"/>
  </cols>
  <sheetData>
    <row r="1" spans="1:23" s="49" customFormat="1" ht="14.25" hidden="1" customHeight="1" thickBot="1">
      <c r="A1" s="41"/>
      <c r="B1" s="42"/>
      <c r="C1" s="43"/>
      <c r="D1" s="44" t="s">
        <v>2139</v>
      </c>
      <c r="E1" s="43"/>
      <c r="F1" s="44" t="s">
        <v>2139</v>
      </c>
      <c r="G1" s="43"/>
      <c r="H1" s="44" t="s">
        <v>2139</v>
      </c>
      <c r="I1" s="43"/>
      <c r="J1" s="44" t="s">
        <v>2139</v>
      </c>
      <c r="K1" s="43"/>
      <c r="L1" s="44" t="s">
        <v>2139</v>
      </c>
      <c r="M1" s="45"/>
      <c r="N1" s="46"/>
      <c r="O1" s="47"/>
      <c r="P1" s="48"/>
    </row>
    <row r="2" spans="1:23" s="49" customFormat="1" ht="14.25" hidden="1" customHeight="1" thickBot="1">
      <c r="A2" s="50"/>
      <c r="B2" s="51"/>
      <c r="C2" s="52"/>
      <c r="D2" s="53"/>
      <c r="E2" s="52"/>
      <c r="F2" s="53"/>
      <c r="G2" s="52"/>
      <c r="H2" s="53"/>
      <c r="I2" s="52"/>
      <c r="J2" s="53"/>
      <c r="K2" s="52"/>
      <c r="L2" s="53"/>
      <c r="M2" s="54"/>
      <c r="N2" s="55"/>
      <c r="O2" s="56"/>
      <c r="P2" s="48"/>
    </row>
    <row r="3" spans="1:23" s="49" customFormat="1" ht="14.25" hidden="1" customHeight="1" thickBot="1">
      <c r="A3" s="50"/>
      <c r="B3" s="51"/>
      <c r="C3" s="52"/>
      <c r="D3" s="53">
        <v>152.68353001263407</v>
      </c>
      <c r="E3" s="52"/>
      <c r="F3" s="53">
        <v>1186.1471861471862</v>
      </c>
      <c r="G3" s="52"/>
      <c r="H3" s="53">
        <v>7745.1365280669279</v>
      </c>
      <c r="I3" s="52"/>
      <c r="J3" s="53">
        <v>125939.26</v>
      </c>
      <c r="K3" s="52"/>
      <c r="L3" s="53">
        <v>157.64453391640544</v>
      </c>
      <c r="M3" s="54"/>
      <c r="N3" s="55"/>
      <c r="O3" s="56"/>
      <c r="P3" s="48"/>
    </row>
    <row r="4" spans="1:23">
      <c r="A4" s="115" t="s">
        <v>2140</v>
      </c>
      <c r="B4" s="117" t="s">
        <v>2141</v>
      </c>
      <c r="C4" s="108" t="s">
        <v>2142</v>
      </c>
      <c r="D4" s="108"/>
      <c r="E4" s="108" t="s">
        <v>2143</v>
      </c>
      <c r="F4" s="108"/>
      <c r="G4" s="108" t="s">
        <v>2144</v>
      </c>
      <c r="H4" s="108"/>
      <c r="I4" s="108" t="s">
        <v>2145</v>
      </c>
      <c r="J4" s="108"/>
      <c r="K4" s="108" t="s">
        <v>2146</v>
      </c>
      <c r="L4" s="108"/>
      <c r="M4" s="109" t="s">
        <v>2147</v>
      </c>
      <c r="N4" s="111" t="s">
        <v>2148</v>
      </c>
      <c r="O4" s="113" t="s">
        <v>2149</v>
      </c>
      <c r="P4" s="57"/>
      <c r="Q4" s="106" t="s">
        <v>2150</v>
      </c>
      <c r="R4" s="106" t="s">
        <v>2151</v>
      </c>
      <c r="S4" s="106" t="s">
        <v>2152</v>
      </c>
    </row>
    <row r="5" spans="1:23" ht="14.25" thickBot="1">
      <c r="A5" s="116"/>
      <c r="B5" s="118"/>
      <c r="C5" s="59" t="s">
        <v>2153</v>
      </c>
      <c r="D5" s="60" t="s">
        <v>2154</v>
      </c>
      <c r="E5" s="59" t="s">
        <v>2153</v>
      </c>
      <c r="F5" s="60" t="s">
        <v>2154</v>
      </c>
      <c r="G5" s="59" t="s">
        <v>2153</v>
      </c>
      <c r="H5" s="60" t="s">
        <v>2154</v>
      </c>
      <c r="I5" s="59" t="s">
        <v>2153</v>
      </c>
      <c r="J5" s="60" t="s">
        <v>2154</v>
      </c>
      <c r="K5" s="59" t="s">
        <v>2155</v>
      </c>
      <c r="L5" s="60" t="s">
        <v>2154</v>
      </c>
      <c r="M5" s="110"/>
      <c r="N5" s="112"/>
      <c r="O5" s="114"/>
      <c r="P5" s="57"/>
      <c r="Q5" s="107"/>
      <c r="R5" s="107"/>
      <c r="S5" s="107"/>
    </row>
    <row r="6" spans="1:23" ht="17.25" thickTop="1">
      <c r="A6" s="61" t="s">
        <v>2156</v>
      </c>
      <c r="B6" s="62" t="s">
        <v>2157</v>
      </c>
      <c r="C6" s="63">
        <v>71.200000000000273</v>
      </c>
      <c r="D6" s="64">
        <v>10871.067336899587</v>
      </c>
      <c r="E6" s="63">
        <v>3.7400000000000091</v>
      </c>
      <c r="F6" s="64">
        <v>3859.4857142857236</v>
      </c>
      <c r="G6" s="63">
        <v>2.7200000000000131</v>
      </c>
      <c r="H6" s="64">
        <v>21066.771356342146</v>
      </c>
      <c r="I6" s="63">
        <v>0.80000000000000071</v>
      </c>
      <c r="J6" s="64">
        <v>100751.40800000008</v>
      </c>
      <c r="K6" s="63">
        <v>0.23333333333333334</v>
      </c>
      <c r="L6" s="64">
        <v>26.833333333333332</v>
      </c>
      <c r="M6" s="65">
        <v>136580</v>
      </c>
      <c r="N6" s="66">
        <v>1</v>
      </c>
      <c r="O6" s="67">
        <v>136580</v>
      </c>
      <c r="P6" s="68"/>
      <c r="Q6" s="69">
        <v>136580</v>
      </c>
      <c r="R6" s="70">
        <v>1</v>
      </c>
      <c r="S6" s="69"/>
      <c r="U6" s="71"/>
      <c r="V6" s="71"/>
      <c r="W6" s="71"/>
    </row>
    <row r="7" spans="1:23" ht="16.5">
      <c r="A7" s="72" t="s">
        <v>2158</v>
      </c>
      <c r="B7" s="73" t="s">
        <v>2159</v>
      </c>
      <c r="C7" s="63">
        <v>3.5999999999999091</v>
      </c>
      <c r="D7" s="64">
        <v>549.66070804546871</v>
      </c>
      <c r="E7" s="63">
        <v>0.21000000000000796</v>
      </c>
      <c r="F7" s="64">
        <v>216.70909090909913</v>
      </c>
      <c r="G7" s="63">
        <v>5.9999999999995168E-2</v>
      </c>
      <c r="H7" s="64">
        <v>464.70819168397827</v>
      </c>
      <c r="I7" s="63">
        <v>0</v>
      </c>
      <c r="J7" s="64">
        <v>0</v>
      </c>
      <c r="K7" s="63">
        <v>0</v>
      </c>
      <c r="L7" s="64">
        <v>0</v>
      </c>
      <c r="M7" s="65">
        <v>1230</v>
      </c>
      <c r="N7" s="74">
        <v>1</v>
      </c>
      <c r="O7" s="75">
        <v>1230</v>
      </c>
      <c r="P7" s="68"/>
      <c r="Q7" s="69">
        <v>1230</v>
      </c>
      <c r="R7" s="70">
        <v>1</v>
      </c>
      <c r="S7" s="69"/>
      <c r="U7" s="71"/>
      <c r="V7" s="71"/>
      <c r="W7" s="71"/>
    </row>
    <row r="8" spans="1:23" ht="16.5">
      <c r="A8" s="72" t="s">
        <v>2160</v>
      </c>
      <c r="B8" s="73" t="s">
        <v>2161</v>
      </c>
      <c r="C8" s="63">
        <v>26.699999999999818</v>
      </c>
      <c r="D8" s="64">
        <v>4076.6502513373016</v>
      </c>
      <c r="E8" s="63">
        <v>4.9799999999999613</v>
      </c>
      <c r="F8" s="64">
        <v>5139.1012987012591</v>
      </c>
      <c r="G8" s="63">
        <v>3.0999999999999943</v>
      </c>
      <c r="H8" s="64">
        <v>24009.923237007431</v>
      </c>
      <c r="I8" s="63">
        <v>0.18000000000000016</v>
      </c>
      <c r="J8" s="64">
        <v>22669.066800000019</v>
      </c>
      <c r="K8" s="63">
        <v>76.199999999999974</v>
      </c>
      <c r="L8" s="64">
        <v>8762.9999999999964</v>
      </c>
      <c r="M8" s="65">
        <v>64660</v>
      </c>
      <c r="N8" s="74">
        <v>1</v>
      </c>
      <c r="O8" s="75">
        <v>64660</v>
      </c>
      <c r="P8" s="68"/>
      <c r="Q8" s="69">
        <v>64660</v>
      </c>
      <c r="R8" s="70">
        <v>1</v>
      </c>
      <c r="S8" s="69"/>
      <c r="U8" s="71"/>
      <c r="V8" s="71"/>
      <c r="W8" s="71"/>
    </row>
    <row r="9" spans="1:23" ht="16.5">
      <c r="A9" s="72" t="s">
        <v>1089</v>
      </c>
      <c r="B9" s="73" t="s">
        <v>2162</v>
      </c>
      <c r="C9" s="63">
        <v>47.099999999999909</v>
      </c>
      <c r="D9" s="64">
        <v>7191.3942635950507</v>
      </c>
      <c r="E9" s="63">
        <v>18.579999999999984</v>
      </c>
      <c r="F9" s="64">
        <v>19173.594805194789</v>
      </c>
      <c r="G9" s="63">
        <v>1.5600000000000023</v>
      </c>
      <c r="H9" s="64">
        <v>12082.412983784425</v>
      </c>
      <c r="I9" s="63">
        <v>0.14999999999999947</v>
      </c>
      <c r="J9" s="64">
        <v>18890.888999999934</v>
      </c>
      <c r="K9" s="63">
        <v>0</v>
      </c>
      <c r="L9" s="64">
        <v>0</v>
      </c>
      <c r="M9" s="65">
        <v>57340</v>
      </c>
      <c r="N9" s="74">
        <v>1</v>
      </c>
      <c r="O9" s="75">
        <v>57340</v>
      </c>
      <c r="P9" s="68"/>
      <c r="Q9" s="69">
        <v>57340</v>
      </c>
      <c r="R9" s="70">
        <v>1</v>
      </c>
      <c r="S9" s="69"/>
      <c r="U9" s="71"/>
      <c r="V9" s="71"/>
      <c r="W9" s="71"/>
    </row>
    <row r="10" spans="1:23" ht="16.5">
      <c r="A10" s="72" t="s">
        <v>1091</v>
      </c>
      <c r="B10" s="73" t="s">
        <v>2163</v>
      </c>
      <c r="C10" s="63">
        <v>14</v>
      </c>
      <c r="D10" s="64">
        <v>2137.569420176877</v>
      </c>
      <c r="E10" s="63">
        <v>2.160000000000025</v>
      </c>
      <c r="F10" s="64">
        <v>2229.0077922078181</v>
      </c>
      <c r="G10" s="63">
        <v>0.85999999999999943</v>
      </c>
      <c r="H10" s="64">
        <v>6660.8174141375539</v>
      </c>
      <c r="I10" s="63">
        <v>0</v>
      </c>
      <c r="J10" s="64">
        <v>0</v>
      </c>
      <c r="K10" s="63">
        <v>316.33333333333331</v>
      </c>
      <c r="L10" s="64">
        <v>36378.333333333328</v>
      </c>
      <c r="M10" s="65">
        <v>47410</v>
      </c>
      <c r="N10" s="74">
        <v>1</v>
      </c>
      <c r="O10" s="75">
        <v>47410</v>
      </c>
      <c r="P10" s="68"/>
      <c r="Q10" s="69">
        <v>47410</v>
      </c>
      <c r="R10" s="70">
        <v>1</v>
      </c>
      <c r="S10" s="69"/>
      <c r="U10" s="71"/>
      <c r="V10" s="71"/>
      <c r="W10" s="71"/>
    </row>
    <row r="11" spans="1:23" ht="16.5">
      <c r="A11" s="72" t="s">
        <v>1090</v>
      </c>
      <c r="B11" s="73" t="s">
        <v>2164</v>
      </c>
      <c r="C11" s="63">
        <v>20.199999999999818</v>
      </c>
      <c r="D11" s="64">
        <v>3084.2073062551804</v>
      </c>
      <c r="E11" s="63">
        <v>3.1100000000000136</v>
      </c>
      <c r="F11" s="64">
        <v>3209.3584415584555</v>
      </c>
      <c r="G11" s="63">
        <v>1.1000000000000085</v>
      </c>
      <c r="H11" s="64">
        <v>8519.6501808736866</v>
      </c>
      <c r="I11" s="63">
        <v>0</v>
      </c>
      <c r="J11" s="64">
        <v>0</v>
      </c>
      <c r="K11" s="63">
        <v>67.833333333333329</v>
      </c>
      <c r="L11" s="64">
        <v>7800.833333333333</v>
      </c>
      <c r="M11" s="65">
        <v>22610</v>
      </c>
      <c r="N11" s="74">
        <v>1</v>
      </c>
      <c r="O11" s="75">
        <v>22610</v>
      </c>
      <c r="P11" s="68"/>
      <c r="Q11" s="69">
        <v>22610</v>
      </c>
      <c r="R11" s="70">
        <v>1</v>
      </c>
      <c r="S11" s="69"/>
      <c r="U11" s="71"/>
      <c r="V11" s="71"/>
      <c r="W11" s="71"/>
    </row>
    <row r="12" spans="1:23" ht="16.5">
      <c r="A12" s="72" t="s">
        <v>1092</v>
      </c>
      <c r="B12" s="73" t="s">
        <v>2165</v>
      </c>
      <c r="C12" s="63">
        <v>20.099999999999909</v>
      </c>
      <c r="D12" s="64">
        <v>3068.9389532539308</v>
      </c>
      <c r="E12" s="63">
        <v>4.1799999999999784</v>
      </c>
      <c r="F12" s="64">
        <v>4313.5428571428347</v>
      </c>
      <c r="G12" s="63">
        <v>4.1800000000000068</v>
      </c>
      <c r="H12" s="64">
        <v>32374.670687319813</v>
      </c>
      <c r="I12" s="63">
        <v>0.3100000000000005</v>
      </c>
      <c r="J12" s="64">
        <v>39041.170600000063</v>
      </c>
      <c r="K12" s="63">
        <v>0.5</v>
      </c>
      <c r="L12" s="64">
        <v>57.5</v>
      </c>
      <c r="M12" s="65">
        <v>78860</v>
      </c>
      <c r="N12" s="74">
        <v>1</v>
      </c>
      <c r="O12" s="75">
        <v>78860</v>
      </c>
      <c r="P12" s="68"/>
      <c r="Q12" s="69">
        <v>78860</v>
      </c>
      <c r="R12" s="70">
        <v>1</v>
      </c>
      <c r="S12" s="69"/>
      <c r="U12" s="71"/>
      <c r="V12" s="71"/>
      <c r="W12" s="71"/>
    </row>
    <row r="13" spans="1:23" ht="16.5">
      <c r="A13" s="72" t="s">
        <v>1093</v>
      </c>
      <c r="B13" s="73" t="s">
        <v>2166</v>
      </c>
      <c r="C13" s="63">
        <v>26.900000000000091</v>
      </c>
      <c r="D13" s="64">
        <v>4107.1869573398699</v>
      </c>
      <c r="E13" s="63">
        <v>3.4000000000000057</v>
      </c>
      <c r="F13" s="64">
        <v>3508.6233766233827</v>
      </c>
      <c r="G13" s="63">
        <v>1.2099999999999937</v>
      </c>
      <c r="H13" s="64">
        <v>9371.6151989609352</v>
      </c>
      <c r="I13" s="63">
        <v>0</v>
      </c>
      <c r="J13" s="64">
        <v>0</v>
      </c>
      <c r="K13" s="63">
        <v>137.01666666666668</v>
      </c>
      <c r="L13" s="64">
        <v>15756.916666666668</v>
      </c>
      <c r="M13" s="65">
        <v>32740</v>
      </c>
      <c r="N13" s="74">
        <v>1</v>
      </c>
      <c r="O13" s="75">
        <v>32740</v>
      </c>
      <c r="P13" s="68"/>
      <c r="Q13" s="69">
        <v>32740</v>
      </c>
      <c r="R13" s="70">
        <v>1</v>
      </c>
      <c r="S13" s="69"/>
      <c r="U13" s="71"/>
      <c r="V13" s="71"/>
      <c r="W13" s="71"/>
    </row>
    <row r="14" spans="1:23" ht="16.5">
      <c r="A14" s="72" t="s">
        <v>1094</v>
      </c>
      <c r="B14" s="73" t="s">
        <v>2167</v>
      </c>
      <c r="C14" s="63">
        <v>28.399999999999977</v>
      </c>
      <c r="D14" s="64">
        <v>4336.2122523588041</v>
      </c>
      <c r="E14" s="63">
        <v>19.939999999999998</v>
      </c>
      <c r="F14" s="64">
        <v>20577.044155844156</v>
      </c>
      <c r="G14" s="63">
        <v>1.3100000000000023</v>
      </c>
      <c r="H14" s="64">
        <v>10146.128851767693</v>
      </c>
      <c r="I14" s="63">
        <v>0.47000000000000064</v>
      </c>
      <c r="J14" s="64">
        <v>59191.45220000008</v>
      </c>
      <c r="K14" s="63">
        <v>17.3</v>
      </c>
      <c r="L14" s="64">
        <v>1989.5</v>
      </c>
      <c r="M14" s="65">
        <v>96240</v>
      </c>
      <c r="N14" s="74">
        <v>1</v>
      </c>
      <c r="O14" s="75">
        <v>96240</v>
      </c>
      <c r="P14" s="68"/>
      <c r="Q14" s="69">
        <v>96240</v>
      </c>
      <c r="R14" s="70">
        <v>1</v>
      </c>
      <c r="S14" s="69"/>
      <c r="U14" s="71"/>
      <c r="V14" s="71"/>
      <c r="W14" s="71"/>
    </row>
    <row r="15" spans="1:23" ht="16.5">
      <c r="A15" s="72" t="s">
        <v>1095</v>
      </c>
      <c r="B15" s="73" t="s">
        <v>2168</v>
      </c>
      <c r="C15" s="63">
        <v>54.400000000000091</v>
      </c>
      <c r="D15" s="64">
        <v>8305.9840326873073</v>
      </c>
      <c r="E15" s="63">
        <v>3.6200000000000045</v>
      </c>
      <c r="F15" s="64">
        <v>3735.6519480519523</v>
      </c>
      <c r="G15" s="63">
        <v>2.9500000000000028</v>
      </c>
      <c r="H15" s="64">
        <v>22848.152757797459</v>
      </c>
      <c r="I15" s="63">
        <v>0.14000000000000057</v>
      </c>
      <c r="J15" s="64">
        <v>17631.496400000069</v>
      </c>
      <c r="K15" s="63">
        <v>130.30000000000001</v>
      </c>
      <c r="L15" s="64">
        <v>14984.500000000002</v>
      </c>
      <c r="M15" s="65">
        <v>67510</v>
      </c>
      <c r="N15" s="74">
        <v>1</v>
      </c>
      <c r="O15" s="75">
        <v>67510</v>
      </c>
      <c r="P15" s="68"/>
      <c r="Q15" s="69">
        <v>67510</v>
      </c>
      <c r="R15" s="70">
        <v>1</v>
      </c>
      <c r="S15" s="69"/>
      <c r="U15" s="71"/>
      <c r="V15" s="71"/>
      <c r="W15" s="71"/>
    </row>
    <row r="16" spans="1:23" ht="16.5">
      <c r="A16" s="72" t="s">
        <v>34</v>
      </c>
      <c r="B16" s="73" t="s">
        <v>2169</v>
      </c>
      <c r="C16" s="63">
        <v>23.699999999999989</v>
      </c>
      <c r="D16" s="64">
        <v>3618.5996612994254</v>
      </c>
      <c r="E16" s="63">
        <v>7.07000000000005</v>
      </c>
      <c r="F16" s="64">
        <v>7295.8727272727792</v>
      </c>
      <c r="G16" s="63">
        <v>3.9000000000000057</v>
      </c>
      <c r="H16" s="64">
        <v>30206.032459461061</v>
      </c>
      <c r="I16" s="63">
        <v>0.3100000000000005</v>
      </c>
      <c r="J16" s="64">
        <v>39041.170600000063</v>
      </c>
      <c r="K16" s="63">
        <v>14.216666666666665</v>
      </c>
      <c r="L16" s="64">
        <v>1634.9166666666665</v>
      </c>
      <c r="M16" s="65">
        <v>81800</v>
      </c>
      <c r="N16" s="74">
        <v>2</v>
      </c>
      <c r="O16" s="75">
        <v>40900</v>
      </c>
      <c r="P16" s="68"/>
      <c r="Q16" s="69"/>
      <c r="R16" s="70">
        <v>2</v>
      </c>
      <c r="S16" s="69">
        <v>40900</v>
      </c>
      <c r="U16" s="71"/>
      <c r="V16" s="71"/>
      <c r="W16" s="71"/>
    </row>
    <row r="17" spans="1:23" ht="16.5">
      <c r="A17" s="72" t="s">
        <v>60</v>
      </c>
      <c r="B17" s="73" t="s">
        <v>2170</v>
      </c>
      <c r="C17" s="63">
        <v>18.600000000000136</v>
      </c>
      <c r="D17" s="64">
        <v>2839.9136582350143</v>
      </c>
      <c r="E17" s="63">
        <v>6.0999999999999659</v>
      </c>
      <c r="F17" s="64">
        <v>6294.8831168830811</v>
      </c>
      <c r="G17" s="63">
        <v>3.3399999999999892</v>
      </c>
      <c r="H17" s="64">
        <v>25868.756003743456</v>
      </c>
      <c r="I17" s="63">
        <v>0.26000000000000068</v>
      </c>
      <c r="J17" s="64">
        <v>32744.207600000085</v>
      </c>
      <c r="K17" s="63">
        <v>53.166666666666664</v>
      </c>
      <c r="L17" s="64">
        <v>6114.1666666666661</v>
      </c>
      <c r="M17" s="65">
        <v>73860</v>
      </c>
      <c r="N17" s="74">
        <v>2</v>
      </c>
      <c r="O17" s="75">
        <v>36930</v>
      </c>
      <c r="P17" s="68"/>
      <c r="Q17" s="69"/>
      <c r="R17" s="70">
        <v>2</v>
      </c>
      <c r="S17" s="69">
        <v>36930</v>
      </c>
      <c r="U17" s="71"/>
      <c r="V17" s="71"/>
      <c r="W17" s="71"/>
    </row>
    <row r="18" spans="1:23" ht="16.5">
      <c r="A18" s="72" t="s">
        <v>2171</v>
      </c>
      <c r="B18" s="73" t="s">
        <v>2172</v>
      </c>
      <c r="C18" s="63">
        <v>29.699999999999818</v>
      </c>
      <c r="D18" s="64">
        <v>4534.7008413752037</v>
      </c>
      <c r="E18" s="63">
        <v>4.3599999999999</v>
      </c>
      <c r="F18" s="64">
        <v>4499.2935064934036</v>
      </c>
      <c r="G18" s="63">
        <v>1.6899999999999977</v>
      </c>
      <c r="H18" s="64">
        <v>13089.28073243309</v>
      </c>
      <c r="I18" s="63">
        <v>0.20000000000000018</v>
      </c>
      <c r="J18" s="64">
        <v>25187.852000000021</v>
      </c>
      <c r="K18" s="63">
        <v>0.26666666666666666</v>
      </c>
      <c r="L18" s="64">
        <v>30.666666666666668</v>
      </c>
      <c r="M18" s="65">
        <v>47340</v>
      </c>
      <c r="N18" s="74">
        <v>2</v>
      </c>
      <c r="O18" s="75">
        <v>23670</v>
      </c>
      <c r="P18" s="68"/>
      <c r="Q18" s="69"/>
      <c r="R18" s="70">
        <v>2</v>
      </c>
      <c r="S18" s="69">
        <v>23670</v>
      </c>
      <c r="U18" s="71"/>
      <c r="V18" s="71"/>
      <c r="W18" s="71"/>
    </row>
    <row r="19" spans="1:23" ht="16.5">
      <c r="A19" s="72" t="s">
        <v>2173</v>
      </c>
      <c r="B19" s="73" t="s">
        <v>2174</v>
      </c>
      <c r="C19" s="63">
        <v>41.799999999999727</v>
      </c>
      <c r="D19" s="64">
        <v>6382.1715545280622</v>
      </c>
      <c r="E19" s="63">
        <v>2.1000000000000227</v>
      </c>
      <c r="F19" s="64">
        <v>2167.0909090909327</v>
      </c>
      <c r="G19" s="63">
        <v>0.53999999999999204</v>
      </c>
      <c r="H19" s="64">
        <v>4182.3737251560797</v>
      </c>
      <c r="I19" s="63">
        <v>4.0000000000000036E-2</v>
      </c>
      <c r="J19" s="64">
        <v>5037.5704000000042</v>
      </c>
      <c r="K19" s="63">
        <v>133.61666666666667</v>
      </c>
      <c r="L19" s="64">
        <v>15365.916666666668</v>
      </c>
      <c r="M19" s="65">
        <v>33140</v>
      </c>
      <c r="N19" s="74">
        <v>2</v>
      </c>
      <c r="O19" s="75">
        <v>16570</v>
      </c>
      <c r="P19" s="68"/>
      <c r="Q19" s="69"/>
      <c r="R19" s="70">
        <v>2</v>
      </c>
      <c r="S19" s="69">
        <v>16570</v>
      </c>
      <c r="U19" s="71"/>
      <c r="V19" s="71"/>
      <c r="W19" s="71"/>
    </row>
    <row r="20" spans="1:23" ht="16.5">
      <c r="A20" s="72" t="s">
        <v>2175</v>
      </c>
      <c r="B20" s="73" t="s">
        <v>2176</v>
      </c>
      <c r="C20" s="63">
        <v>24</v>
      </c>
      <c r="D20" s="64">
        <v>3664.4047203032178</v>
      </c>
      <c r="E20" s="63">
        <v>3.4600000000000364</v>
      </c>
      <c r="F20" s="64">
        <v>3570.5402597402972</v>
      </c>
      <c r="G20" s="63">
        <v>1.4899999999999949</v>
      </c>
      <c r="H20" s="64">
        <v>11540.253426819683</v>
      </c>
      <c r="I20" s="63">
        <v>0.13000000000000078</v>
      </c>
      <c r="J20" s="64">
        <v>16372.103800000097</v>
      </c>
      <c r="K20" s="63">
        <v>227.7</v>
      </c>
      <c r="L20" s="64">
        <v>26185.5</v>
      </c>
      <c r="M20" s="65">
        <v>61330</v>
      </c>
      <c r="N20" s="74">
        <v>2</v>
      </c>
      <c r="O20" s="75">
        <v>30670</v>
      </c>
      <c r="P20" s="68"/>
      <c r="Q20" s="69"/>
      <c r="R20" s="70">
        <v>2</v>
      </c>
      <c r="S20" s="69">
        <v>30665</v>
      </c>
      <c r="U20" s="71"/>
      <c r="V20" s="71"/>
      <c r="W20" s="71"/>
    </row>
    <row r="21" spans="1:23" ht="16.5">
      <c r="A21" s="72" t="s">
        <v>2177</v>
      </c>
      <c r="B21" s="73" t="s">
        <v>2178</v>
      </c>
      <c r="C21" s="63">
        <v>19.299999999999727</v>
      </c>
      <c r="D21" s="64">
        <v>2946.7921292437959</v>
      </c>
      <c r="E21" s="63">
        <v>5.6700000000000159</v>
      </c>
      <c r="F21" s="64">
        <v>5851.1454545454708</v>
      </c>
      <c r="G21" s="63">
        <v>4.9899999999999807</v>
      </c>
      <c r="H21" s="64">
        <v>38648.231275053819</v>
      </c>
      <c r="I21" s="63">
        <v>8.9999999999999858E-2</v>
      </c>
      <c r="J21" s="64">
        <v>11334.533399999982</v>
      </c>
      <c r="K21" s="63">
        <v>52.9</v>
      </c>
      <c r="L21" s="64">
        <v>6083.5</v>
      </c>
      <c r="M21" s="65">
        <v>64860</v>
      </c>
      <c r="N21" s="74">
        <v>2</v>
      </c>
      <c r="O21" s="75">
        <v>32430</v>
      </c>
      <c r="P21" s="68"/>
      <c r="Q21" s="69"/>
      <c r="R21" s="70">
        <v>2</v>
      </c>
      <c r="S21" s="69">
        <v>32430</v>
      </c>
      <c r="U21" s="71"/>
      <c r="V21" s="71"/>
      <c r="W21" s="71"/>
    </row>
    <row r="22" spans="1:23" ht="16.5">
      <c r="A22" s="72" t="s">
        <v>2179</v>
      </c>
      <c r="B22" s="73" t="s">
        <v>2180</v>
      </c>
      <c r="C22" s="63">
        <v>26.900000000000091</v>
      </c>
      <c r="D22" s="64">
        <v>4107.1869573398699</v>
      </c>
      <c r="E22" s="63">
        <v>5.8500000000000227</v>
      </c>
      <c r="F22" s="64">
        <v>6036.8961038961279</v>
      </c>
      <c r="G22" s="63">
        <v>1.9499999999999886</v>
      </c>
      <c r="H22" s="64">
        <v>15103.016229730421</v>
      </c>
      <c r="I22" s="63">
        <v>0.1899999999999995</v>
      </c>
      <c r="J22" s="64">
        <v>23928.459399999938</v>
      </c>
      <c r="K22" s="63">
        <v>29.083333333333336</v>
      </c>
      <c r="L22" s="64">
        <v>3344.5833333333335</v>
      </c>
      <c r="M22" s="65">
        <v>52520</v>
      </c>
      <c r="N22" s="74">
        <v>2</v>
      </c>
      <c r="O22" s="75">
        <v>26260</v>
      </c>
      <c r="P22" s="68"/>
      <c r="Q22" s="69"/>
      <c r="R22" s="70">
        <v>2</v>
      </c>
      <c r="S22" s="69">
        <v>26260</v>
      </c>
      <c r="U22" s="71"/>
      <c r="V22" s="71"/>
      <c r="W22" s="71"/>
    </row>
    <row r="23" spans="1:23" ht="16.5">
      <c r="A23" s="72" t="s">
        <v>2181</v>
      </c>
      <c r="B23" s="73" t="s">
        <v>2182</v>
      </c>
      <c r="C23" s="63">
        <v>35.5</v>
      </c>
      <c r="D23" s="64">
        <v>5420.2653154485097</v>
      </c>
      <c r="E23" s="63">
        <v>4.2400000000000091</v>
      </c>
      <c r="F23" s="64">
        <v>4375.4597402597492</v>
      </c>
      <c r="G23" s="63">
        <v>1.6700000000000017</v>
      </c>
      <c r="H23" s="64">
        <v>12934.378001871783</v>
      </c>
      <c r="I23" s="63">
        <v>0.11000000000000032</v>
      </c>
      <c r="J23" s="64">
        <v>13853.318600000041</v>
      </c>
      <c r="K23" s="63">
        <v>34.716666666666669</v>
      </c>
      <c r="L23" s="64">
        <v>3992.416666666667</v>
      </c>
      <c r="M23" s="65">
        <v>40580</v>
      </c>
      <c r="N23" s="74">
        <v>2</v>
      </c>
      <c r="O23" s="75">
        <v>20290</v>
      </c>
      <c r="P23" s="68"/>
      <c r="Q23" s="69"/>
      <c r="R23" s="70">
        <v>2</v>
      </c>
      <c r="S23" s="69">
        <v>20290</v>
      </c>
      <c r="U23" s="71"/>
      <c r="V23" s="71"/>
      <c r="W23" s="71"/>
    </row>
    <row r="24" spans="1:23" ht="16.5">
      <c r="A24" s="72" t="s">
        <v>2183</v>
      </c>
      <c r="B24" s="73" t="s">
        <v>2184</v>
      </c>
      <c r="C24" s="63">
        <v>25.900000000000091</v>
      </c>
      <c r="D24" s="64">
        <v>3954.5034273272363</v>
      </c>
      <c r="E24" s="63">
        <v>7.6699999999999591</v>
      </c>
      <c r="F24" s="64">
        <v>7915.0415584415168</v>
      </c>
      <c r="G24" s="63">
        <v>4.4699999999999989</v>
      </c>
      <c r="H24" s="64">
        <v>34620.760280459159</v>
      </c>
      <c r="I24" s="63">
        <v>0.20999999999999996</v>
      </c>
      <c r="J24" s="64">
        <v>26447.244599999995</v>
      </c>
      <c r="K24" s="63">
        <v>54.133333333333333</v>
      </c>
      <c r="L24" s="64">
        <v>6225.333333333333</v>
      </c>
      <c r="M24" s="65">
        <v>79160</v>
      </c>
      <c r="N24" s="74">
        <v>2</v>
      </c>
      <c r="O24" s="75">
        <v>39580</v>
      </c>
      <c r="P24" s="68"/>
      <c r="Q24" s="69"/>
      <c r="R24" s="70">
        <v>2</v>
      </c>
      <c r="S24" s="69">
        <v>39580</v>
      </c>
      <c r="U24" s="71"/>
      <c r="V24" s="71"/>
      <c r="W24" s="71"/>
    </row>
    <row r="25" spans="1:23" ht="16.5">
      <c r="A25" s="72" t="s">
        <v>663</v>
      </c>
      <c r="B25" s="73" t="s">
        <v>2185</v>
      </c>
      <c r="C25" s="63">
        <v>129.59999999999991</v>
      </c>
      <c r="D25" s="64">
        <v>19787.785489637361</v>
      </c>
      <c r="E25" s="63">
        <v>10.54000000000002</v>
      </c>
      <c r="F25" s="64">
        <v>10876.732467532489</v>
      </c>
      <c r="G25" s="63">
        <v>3.9200000000000017</v>
      </c>
      <c r="H25" s="64">
        <v>30360.93519002237</v>
      </c>
      <c r="I25" s="63">
        <v>0.20000000000000018</v>
      </c>
      <c r="J25" s="64">
        <v>25187.852000000021</v>
      </c>
      <c r="K25" s="63">
        <v>0.1</v>
      </c>
      <c r="L25" s="64">
        <v>11.5</v>
      </c>
      <c r="M25" s="65">
        <v>86220</v>
      </c>
      <c r="N25" s="74">
        <v>2</v>
      </c>
      <c r="O25" s="75">
        <v>43110</v>
      </c>
      <c r="P25" s="68"/>
      <c r="Q25" s="69"/>
      <c r="R25" s="70">
        <v>2</v>
      </c>
      <c r="S25" s="69">
        <v>43110</v>
      </c>
      <c r="U25" s="71"/>
      <c r="V25" s="71"/>
      <c r="W25" s="71"/>
    </row>
    <row r="26" spans="1:23" ht="16.5">
      <c r="A26" s="72" t="s">
        <v>2186</v>
      </c>
      <c r="B26" s="73" t="s">
        <v>2187</v>
      </c>
      <c r="C26" s="63">
        <v>53.099999999999909</v>
      </c>
      <c r="D26" s="64">
        <v>8107.4954436708549</v>
      </c>
      <c r="E26" s="63">
        <v>5.4600000000000364</v>
      </c>
      <c r="F26" s="64">
        <v>5634.4363636364014</v>
      </c>
      <c r="G26" s="63">
        <v>2.6100000000000136</v>
      </c>
      <c r="H26" s="64">
        <v>20214.806338254788</v>
      </c>
      <c r="I26" s="63">
        <v>8.9999999999999858E-2</v>
      </c>
      <c r="J26" s="64">
        <v>11334.533399999982</v>
      </c>
      <c r="K26" s="63">
        <v>183.39999999999998</v>
      </c>
      <c r="L26" s="64">
        <v>21090.999999999996</v>
      </c>
      <c r="M26" s="65">
        <v>66380</v>
      </c>
      <c r="N26" s="74">
        <v>2</v>
      </c>
      <c r="O26" s="75">
        <v>33190</v>
      </c>
      <c r="P26" s="68"/>
      <c r="Q26" s="69"/>
      <c r="R26" s="70">
        <v>2</v>
      </c>
      <c r="S26" s="69">
        <v>33190</v>
      </c>
      <c r="U26" s="71"/>
      <c r="V26" s="71"/>
      <c r="W26" s="71"/>
    </row>
    <row r="27" spans="1:23" ht="16.5">
      <c r="A27" s="72" t="s">
        <v>2188</v>
      </c>
      <c r="B27" s="73" t="s">
        <v>2189</v>
      </c>
      <c r="C27" s="63">
        <v>26.699999999999818</v>
      </c>
      <c r="D27" s="64">
        <v>4076.6502513373016</v>
      </c>
      <c r="E27" s="63">
        <v>4.0399999999999636</v>
      </c>
      <c r="F27" s="64">
        <v>4169.0701298700924</v>
      </c>
      <c r="G27" s="63">
        <v>1.8700000000000045</v>
      </c>
      <c r="H27" s="64">
        <v>14483.405307485191</v>
      </c>
      <c r="I27" s="63">
        <v>0.12000000000000099</v>
      </c>
      <c r="J27" s="64">
        <v>15112.711200000125</v>
      </c>
      <c r="K27" s="63">
        <v>194.35</v>
      </c>
      <c r="L27" s="64">
        <v>22350.25</v>
      </c>
      <c r="M27" s="65">
        <v>60190</v>
      </c>
      <c r="N27" s="74">
        <v>2</v>
      </c>
      <c r="O27" s="75">
        <v>30100</v>
      </c>
      <c r="P27" s="68"/>
      <c r="Q27" s="69"/>
      <c r="R27" s="70">
        <v>2</v>
      </c>
      <c r="S27" s="69">
        <v>30095</v>
      </c>
      <c r="U27" s="71"/>
      <c r="V27" s="71"/>
      <c r="W27" s="71"/>
    </row>
    <row r="28" spans="1:23" ht="16.5">
      <c r="A28" s="72" t="s">
        <v>686</v>
      </c>
      <c r="B28" s="73" t="s">
        <v>2190</v>
      </c>
      <c r="C28" s="63">
        <v>29.899999999999864</v>
      </c>
      <c r="D28" s="64">
        <v>4565.2375473777374</v>
      </c>
      <c r="E28" s="63">
        <v>5.4199999999999875</v>
      </c>
      <c r="F28" s="64">
        <v>5593.1584415584293</v>
      </c>
      <c r="G28" s="63">
        <v>2.6800000000000068</v>
      </c>
      <c r="H28" s="64">
        <v>20756.965895219419</v>
      </c>
      <c r="I28" s="63">
        <v>9.9999999999999645E-2</v>
      </c>
      <c r="J28" s="64">
        <v>12593.925999999954</v>
      </c>
      <c r="K28" s="63">
        <v>2.8333333333333335</v>
      </c>
      <c r="L28" s="64">
        <v>325.83333333333337</v>
      </c>
      <c r="M28" s="65">
        <v>43840</v>
      </c>
      <c r="N28" s="74">
        <v>1</v>
      </c>
      <c r="O28" s="75">
        <v>43840</v>
      </c>
      <c r="P28" s="68"/>
      <c r="Q28" s="69">
        <v>43840</v>
      </c>
      <c r="R28" s="70">
        <v>1</v>
      </c>
      <c r="S28" s="69"/>
      <c r="U28" s="71"/>
      <c r="V28" s="71"/>
      <c r="W28" s="71"/>
    </row>
    <row r="29" spans="1:23" ht="16.5">
      <c r="A29" s="72" t="s">
        <v>2191</v>
      </c>
      <c r="B29" s="73" t="s">
        <v>2192</v>
      </c>
      <c r="C29" s="63">
        <v>21.099999999999909</v>
      </c>
      <c r="D29" s="64">
        <v>3221.6224832665648</v>
      </c>
      <c r="E29" s="63">
        <v>4.3999999999999773</v>
      </c>
      <c r="F29" s="64">
        <v>4540.5714285714048</v>
      </c>
      <c r="G29" s="63">
        <v>1.25</v>
      </c>
      <c r="H29" s="64">
        <v>9681.4206600836606</v>
      </c>
      <c r="I29" s="63">
        <v>0.16000000000000014</v>
      </c>
      <c r="J29" s="64">
        <v>20150.281600000017</v>
      </c>
      <c r="K29" s="63">
        <v>193.09999999999997</v>
      </c>
      <c r="L29" s="64">
        <v>22206.499999999996</v>
      </c>
      <c r="M29" s="65">
        <v>59800</v>
      </c>
      <c r="N29" s="74">
        <v>1</v>
      </c>
      <c r="O29" s="75">
        <v>59800</v>
      </c>
      <c r="P29" s="68"/>
      <c r="Q29" s="69">
        <v>59800</v>
      </c>
      <c r="R29" s="70">
        <v>1</v>
      </c>
      <c r="S29" s="69"/>
      <c r="U29" s="71"/>
      <c r="V29" s="71"/>
      <c r="W29" s="71"/>
    </row>
    <row r="30" spans="1:23" ht="16.5">
      <c r="A30" s="72" t="s">
        <v>2193</v>
      </c>
      <c r="B30" s="73" t="s">
        <v>2194</v>
      </c>
      <c r="C30" s="63">
        <v>28.399999999999864</v>
      </c>
      <c r="D30" s="64">
        <v>4336.2122523587868</v>
      </c>
      <c r="E30" s="63">
        <v>4.0900000000000034</v>
      </c>
      <c r="F30" s="64">
        <v>4220.6675324675361</v>
      </c>
      <c r="G30" s="63">
        <v>2.0600000000000023</v>
      </c>
      <c r="H30" s="64">
        <v>15954.981247817888</v>
      </c>
      <c r="I30" s="63">
        <v>0.23000000000000043</v>
      </c>
      <c r="J30" s="64">
        <v>28966.029800000051</v>
      </c>
      <c r="K30" s="63">
        <v>27.35</v>
      </c>
      <c r="L30" s="64">
        <v>3145.25</v>
      </c>
      <c r="M30" s="65">
        <v>56620</v>
      </c>
      <c r="N30" s="74">
        <v>1</v>
      </c>
      <c r="O30" s="75">
        <v>56620</v>
      </c>
      <c r="P30" s="68"/>
      <c r="Q30" s="69">
        <v>56620</v>
      </c>
      <c r="R30" s="70">
        <v>1</v>
      </c>
      <c r="S30" s="69"/>
      <c r="U30" s="71"/>
      <c r="V30" s="71"/>
      <c r="W30" s="71"/>
    </row>
    <row r="31" spans="1:23" ht="16.5">
      <c r="A31" s="72" t="s">
        <v>2195</v>
      </c>
      <c r="B31" s="73" t="s">
        <v>2196</v>
      </c>
      <c r="C31" s="63">
        <v>31.199999999999818</v>
      </c>
      <c r="D31" s="64">
        <v>4763.7261363941552</v>
      </c>
      <c r="E31" s="63">
        <v>2.1699999999999875</v>
      </c>
      <c r="F31" s="64">
        <v>2239.3272727272597</v>
      </c>
      <c r="G31" s="63">
        <v>1.2399999999999949</v>
      </c>
      <c r="H31" s="64">
        <v>9603.9692948029515</v>
      </c>
      <c r="I31" s="63">
        <v>8.0000000000000071E-2</v>
      </c>
      <c r="J31" s="64">
        <v>10075.140800000008</v>
      </c>
      <c r="K31" s="63">
        <v>2.8166666666666669</v>
      </c>
      <c r="L31" s="64">
        <v>323.91666666666669</v>
      </c>
      <c r="M31" s="65">
        <v>27010</v>
      </c>
      <c r="N31" s="74">
        <v>1</v>
      </c>
      <c r="O31" s="75">
        <v>27010</v>
      </c>
      <c r="P31" s="68"/>
      <c r="Q31" s="69">
        <v>27010</v>
      </c>
      <c r="R31" s="70">
        <v>1</v>
      </c>
      <c r="S31" s="69"/>
      <c r="U31" s="71"/>
      <c r="V31" s="71"/>
      <c r="W31" s="71"/>
    </row>
    <row r="32" spans="1:23" ht="16.5">
      <c r="A32" s="72" t="s">
        <v>2197</v>
      </c>
      <c r="B32" s="73" t="s">
        <v>2198</v>
      </c>
      <c r="C32" s="63">
        <v>14.100000000000136</v>
      </c>
      <c r="D32" s="64">
        <v>2152.8377731781611</v>
      </c>
      <c r="E32" s="63">
        <v>8.3799999999999955</v>
      </c>
      <c r="F32" s="64">
        <v>8647.7246753246709</v>
      </c>
      <c r="G32" s="63">
        <v>5.8900000000000006</v>
      </c>
      <c r="H32" s="64">
        <v>45618.854150314211</v>
      </c>
      <c r="I32" s="63">
        <v>1.0000000000000231E-2</v>
      </c>
      <c r="J32" s="64">
        <v>1259.392600000029</v>
      </c>
      <c r="K32" s="63">
        <v>6.0166666666666675</v>
      </c>
      <c r="L32" s="64">
        <v>691.91666666666674</v>
      </c>
      <c r="M32" s="65">
        <v>58370</v>
      </c>
      <c r="N32" s="74">
        <v>1</v>
      </c>
      <c r="O32" s="75">
        <v>58370</v>
      </c>
      <c r="P32" s="68"/>
      <c r="Q32" s="69">
        <v>58370</v>
      </c>
      <c r="R32" s="70">
        <v>1</v>
      </c>
      <c r="S32" s="69"/>
      <c r="U32" s="71"/>
      <c r="V32" s="71"/>
      <c r="W32" s="71"/>
    </row>
    <row r="33" spans="1:23" ht="16.5">
      <c r="A33" s="72" t="s">
        <v>2199</v>
      </c>
      <c r="B33" s="73" t="s">
        <v>2200</v>
      </c>
      <c r="C33" s="63">
        <v>38.099999999999909</v>
      </c>
      <c r="D33" s="64">
        <v>5817.2424934813444</v>
      </c>
      <c r="E33" s="63">
        <v>4.7599999999999909</v>
      </c>
      <c r="F33" s="64">
        <v>4912.0727272727181</v>
      </c>
      <c r="G33" s="63">
        <v>2.0199999999999818</v>
      </c>
      <c r="H33" s="64">
        <v>15645.175786695054</v>
      </c>
      <c r="I33" s="63">
        <v>2.9999999999999361E-2</v>
      </c>
      <c r="J33" s="64">
        <v>3778.1777999999194</v>
      </c>
      <c r="K33" s="63">
        <v>460.93333333333334</v>
      </c>
      <c r="L33" s="64">
        <v>53007.333333333336</v>
      </c>
      <c r="M33" s="65">
        <v>83160</v>
      </c>
      <c r="N33" s="74">
        <v>2</v>
      </c>
      <c r="O33" s="75">
        <v>41580</v>
      </c>
      <c r="P33" s="68"/>
      <c r="Q33" s="69"/>
      <c r="R33" s="70">
        <v>2</v>
      </c>
      <c r="S33" s="69">
        <v>41580</v>
      </c>
      <c r="U33" s="71"/>
      <c r="V33" s="71"/>
      <c r="W33" s="71"/>
    </row>
    <row r="34" spans="1:23" ht="16.5">
      <c r="A34" s="72" t="s">
        <v>2201</v>
      </c>
      <c r="B34" s="73" t="s">
        <v>2202</v>
      </c>
      <c r="C34" s="63">
        <v>19.900000000000091</v>
      </c>
      <c r="D34" s="64">
        <v>3038.4022472514316</v>
      </c>
      <c r="E34" s="63">
        <v>1.2400000000000091</v>
      </c>
      <c r="F34" s="64">
        <v>1279.615584415594</v>
      </c>
      <c r="G34" s="63">
        <v>0.57000000000000739</v>
      </c>
      <c r="H34" s="64">
        <v>4414.727820998206</v>
      </c>
      <c r="I34" s="63">
        <v>0</v>
      </c>
      <c r="J34" s="64">
        <v>0</v>
      </c>
      <c r="K34" s="63">
        <v>0</v>
      </c>
      <c r="L34" s="64">
        <v>0</v>
      </c>
      <c r="M34" s="65">
        <v>8730</v>
      </c>
      <c r="N34" s="74">
        <v>2</v>
      </c>
      <c r="O34" s="75">
        <v>4370</v>
      </c>
      <c r="P34" s="68"/>
      <c r="Q34" s="69"/>
      <c r="R34" s="70">
        <v>2</v>
      </c>
      <c r="S34" s="69">
        <v>4365</v>
      </c>
      <c r="U34" s="71"/>
      <c r="V34" s="71"/>
      <c r="W34" s="71"/>
    </row>
    <row r="35" spans="1:23" ht="16.5">
      <c r="A35" s="72" t="s">
        <v>2203</v>
      </c>
      <c r="B35" s="73" t="s">
        <v>2204</v>
      </c>
      <c r="C35" s="63">
        <v>22.5</v>
      </c>
      <c r="D35" s="64">
        <v>3435.3794252842663</v>
      </c>
      <c r="E35" s="63">
        <v>5.3700000000000045</v>
      </c>
      <c r="F35" s="64">
        <v>5541.5610389610438</v>
      </c>
      <c r="G35" s="63">
        <v>1.8599999999999852</v>
      </c>
      <c r="H35" s="64">
        <v>14405.953942204371</v>
      </c>
      <c r="I35" s="63">
        <v>0.20999999999999996</v>
      </c>
      <c r="J35" s="64">
        <v>26447.244599999995</v>
      </c>
      <c r="K35" s="63">
        <v>0</v>
      </c>
      <c r="L35" s="64">
        <v>0</v>
      </c>
      <c r="M35" s="65">
        <v>49830</v>
      </c>
      <c r="N35" s="74">
        <v>2</v>
      </c>
      <c r="O35" s="75">
        <v>24920</v>
      </c>
      <c r="P35" s="68"/>
      <c r="Q35" s="69"/>
      <c r="R35" s="70">
        <v>2</v>
      </c>
      <c r="S35" s="69">
        <v>24915</v>
      </c>
      <c r="U35" s="71"/>
      <c r="V35" s="71"/>
      <c r="W35" s="71"/>
    </row>
    <row r="36" spans="1:23" ht="16.5">
      <c r="A36" s="72" t="s">
        <v>2205</v>
      </c>
      <c r="B36" s="73" t="s">
        <v>2206</v>
      </c>
      <c r="C36" s="63">
        <v>43.099999999999909</v>
      </c>
      <c r="D36" s="64">
        <v>6580.6601435445145</v>
      </c>
      <c r="E36" s="63">
        <v>6.0799999999999272</v>
      </c>
      <c r="F36" s="64">
        <v>6274.2441558440814</v>
      </c>
      <c r="G36" s="63">
        <v>1.9499999999999886</v>
      </c>
      <c r="H36" s="64">
        <v>15103.016229730421</v>
      </c>
      <c r="I36" s="63">
        <v>2.0000000000000462E-2</v>
      </c>
      <c r="J36" s="64">
        <v>2518.785200000058</v>
      </c>
      <c r="K36" s="63">
        <v>107.56666666666666</v>
      </c>
      <c r="L36" s="64">
        <v>12370.166666666666</v>
      </c>
      <c r="M36" s="65">
        <v>42850</v>
      </c>
      <c r="N36" s="74">
        <v>2</v>
      </c>
      <c r="O36" s="75">
        <v>21430</v>
      </c>
      <c r="P36" s="68"/>
      <c r="Q36" s="69"/>
      <c r="R36" s="70">
        <v>2</v>
      </c>
      <c r="S36" s="69">
        <v>21425</v>
      </c>
      <c r="U36" s="71"/>
      <c r="V36" s="71"/>
      <c r="W36" s="71"/>
    </row>
    <row r="37" spans="1:23" ht="16.5">
      <c r="A37" s="72" t="s">
        <v>2207</v>
      </c>
      <c r="B37" s="73" t="s">
        <v>2208</v>
      </c>
      <c r="C37" s="63">
        <v>23.400000000000091</v>
      </c>
      <c r="D37" s="64">
        <v>3572.7946022956512</v>
      </c>
      <c r="E37" s="63">
        <v>4.3499999999999659</v>
      </c>
      <c r="F37" s="64">
        <v>4488.974025973991</v>
      </c>
      <c r="G37" s="63">
        <v>2.1700000000000159</v>
      </c>
      <c r="H37" s="64">
        <v>16806.946265905357</v>
      </c>
      <c r="I37" s="63">
        <v>0.19000000000000039</v>
      </c>
      <c r="J37" s="64">
        <v>23928.459400000047</v>
      </c>
      <c r="K37" s="63">
        <v>266.60000000000002</v>
      </c>
      <c r="L37" s="64">
        <v>30659.000000000004</v>
      </c>
      <c r="M37" s="65">
        <v>79460</v>
      </c>
      <c r="N37" s="74">
        <v>2</v>
      </c>
      <c r="O37" s="75">
        <v>39730</v>
      </c>
      <c r="P37" s="68"/>
      <c r="Q37" s="69"/>
      <c r="R37" s="70">
        <v>2</v>
      </c>
      <c r="S37" s="69">
        <v>39730</v>
      </c>
      <c r="U37" s="71"/>
      <c r="V37" s="71"/>
      <c r="W37" s="71"/>
    </row>
    <row r="38" spans="1:23" ht="16.5">
      <c r="A38" s="72" t="s">
        <v>2209</v>
      </c>
      <c r="B38" s="73" t="s">
        <v>2210</v>
      </c>
      <c r="C38" s="63">
        <v>26</v>
      </c>
      <c r="D38" s="64">
        <v>3969.7717803284859</v>
      </c>
      <c r="E38" s="63">
        <v>9.4400000000000546</v>
      </c>
      <c r="F38" s="64">
        <v>9741.5896103896666</v>
      </c>
      <c r="G38" s="63">
        <v>5.0600000000000023</v>
      </c>
      <c r="H38" s="64">
        <v>39190.390832018675</v>
      </c>
      <c r="I38" s="63">
        <v>4.9999999999999822E-2</v>
      </c>
      <c r="J38" s="64">
        <v>6296.962999999977</v>
      </c>
      <c r="K38" s="63">
        <v>36.43333333333333</v>
      </c>
      <c r="L38" s="64">
        <v>4189.833333333333</v>
      </c>
      <c r="M38" s="65">
        <v>63390</v>
      </c>
      <c r="N38" s="74">
        <v>2</v>
      </c>
      <c r="O38" s="75">
        <v>31700</v>
      </c>
      <c r="P38" s="68"/>
      <c r="Q38" s="69"/>
      <c r="R38" s="70">
        <v>2</v>
      </c>
      <c r="S38" s="69">
        <v>31695</v>
      </c>
      <c r="U38" s="71"/>
      <c r="V38" s="71"/>
      <c r="W38" s="71"/>
    </row>
    <row r="39" spans="1:23" ht="16.5">
      <c r="A39" s="72" t="s">
        <v>2211</v>
      </c>
      <c r="B39" s="73" t="s">
        <v>2212</v>
      </c>
      <c r="C39" s="63">
        <v>40.5</v>
      </c>
      <c r="D39" s="64">
        <v>6183.6829655116799</v>
      </c>
      <c r="E39" s="63">
        <v>2.7300000000000182</v>
      </c>
      <c r="F39" s="64">
        <v>2817.2181818182007</v>
      </c>
      <c r="G39" s="63">
        <v>2.0300000000000011</v>
      </c>
      <c r="H39" s="64">
        <v>15722.627151975872</v>
      </c>
      <c r="I39" s="63">
        <v>0.20999999999999996</v>
      </c>
      <c r="J39" s="64">
        <v>26447.244599999995</v>
      </c>
      <c r="K39" s="63">
        <v>36.299999999999997</v>
      </c>
      <c r="L39" s="64">
        <v>4174.5</v>
      </c>
      <c r="M39" s="65">
        <v>55350</v>
      </c>
      <c r="N39" s="74">
        <v>2</v>
      </c>
      <c r="O39" s="75">
        <v>27680</v>
      </c>
      <c r="P39" s="68"/>
      <c r="Q39" s="69"/>
      <c r="R39" s="70">
        <v>2</v>
      </c>
      <c r="S39" s="69">
        <v>27675</v>
      </c>
      <c r="U39" s="71"/>
      <c r="V39" s="71"/>
      <c r="W39" s="71"/>
    </row>
    <row r="40" spans="1:23" ht="16.5">
      <c r="A40" s="72" t="s">
        <v>2213</v>
      </c>
      <c r="B40" s="73" t="s">
        <v>2214</v>
      </c>
      <c r="C40" s="63">
        <v>43.400000000000091</v>
      </c>
      <c r="D40" s="64">
        <v>6626.4652025483319</v>
      </c>
      <c r="E40" s="63">
        <v>11.410000000000082</v>
      </c>
      <c r="F40" s="64">
        <v>11774.527272727359</v>
      </c>
      <c r="G40" s="63">
        <v>8.6099999999999852</v>
      </c>
      <c r="H40" s="64">
        <v>66685.625506656128</v>
      </c>
      <c r="I40" s="63">
        <v>0.1599999999999997</v>
      </c>
      <c r="J40" s="64">
        <v>20150.281599999962</v>
      </c>
      <c r="K40" s="63">
        <v>0.78333333333333333</v>
      </c>
      <c r="L40" s="64">
        <v>90.083333333333329</v>
      </c>
      <c r="M40" s="65">
        <v>105330</v>
      </c>
      <c r="N40" s="74">
        <v>2</v>
      </c>
      <c r="O40" s="75">
        <v>52670</v>
      </c>
      <c r="P40" s="68"/>
      <c r="Q40" s="69"/>
      <c r="R40" s="70">
        <v>2</v>
      </c>
      <c r="S40" s="69">
        <v>52665</v>
      </c>
      <c r="U40" s="71"/>
      <c r="V40" s="71"/>
      <c r="W40" s="71"/>
    </row>
    <row r="41" spans="1:23" ht="16.5">
      <c r="A41" s="72" t="s">
        <v>2215</v>
      </c>
      <c r="B41" s="73" t="s">
        <v>2216</v>
      </c>
      <c r="C41" s="63">
        <v>24.700000000000045</v>
      </c>
      <c r="D41" s="64">
        <v>3771.2831913120685</v>
      </c>
      <c r="E41" s="63">
        <v>10.189999999999998</v>
      </c>
      <c r="F41" s="64">
        <v>10515.550649350647</v>
      </c>
      <c r="G41" s="63">
        <v>6.3200000000000074</v>
      </c>
      <c r="H41" s="64">
        <v>48949.262857383044</v>
      </c>
      <c r="I41" s="63">
        <v>6.0000000000000497E-2</v>
      </c>
      <c r="J41" s="64">
        <v>7556.3556000000626</v>
      </c>
      <c r="K41" s="63">
        <v>36.983333333333327</v>
      </c>
      <c r="L41" s="64">
        <v>4253.083333333333</v>
      </c>
      <c r="M41" s="65">
        <v>75050</v>
      </c>
      <c r="N41" s="74">
        <v>2</v>
      </c>
      <c r="O41" s="75">
        <v>37530</v>
      </c>
      <c r="P41" s="68"/>
      <c r="Q41" s="69"/>
      <c r="R41" s="70">
        <v>2</v>
      </c>
      <c r="S41" s="69">
        <v>37525</v>
      </c>
      <c r="U41" s="71"/>
      <c r="V41" s="71"/>
      <c r="W41" s="71"/>
    </row>
    <row r="42" spans="1:23" ht="16.5">
      <c r="A42" s="72" t="s">
        <v>1004</v>
      </c>
      <c r="B42" s="73" t="s">
        <v>2217</v>
      </c>
      <c r="C42" s="63">
        <v>26.299999999999955</v>
      </c>
      <c r="D42" s="64">
        <v>4015.5768393322692</v>
      </c>
      <c r="E42" s="63">
        <v>5.1999999999999318</v>
      </c>
      <c r="F42" s="64">
        <v>5366.1298701298001</v>
      </c>
      <c r="G42" s="63">
        <v>3.4300000000000068</v>
      </c>
      <c r="H42" s="64">
        <v>26565.818291269614</v>
      </c>
      <c r="I42" s="63">
        <v>0</v>
      </c>
      <c r="J42" s="64">
        <v>0</v>
      </c>
      <c r="K42" s="63">
        <v>177.73333333333335</v>
      </c>
      <c r="L42" s="64">
        <v>20439.333333333336</v>
      </c>
      <c r="M42" s="65">
        <v>56390</v>
      </c>
      <c r="N42" s="74">
        <v>2</v>
      </c>
      <c r="O42" s="75">
        <v>28200</v>
      </c>
      <c r="P42" s="68"/>
      <c r="Q42" s="69"/>
      <c r="R42" s="70">
        <v>2</v>
      </c>
      <c r="S42" s="69">
        <v>28195</v>
      </c>
      <c r="U42" s="71"/>
      <c r="V42" s="71"/>
      <c r="W42" s="71"/>
    </row>
    <row r="43" spans="1:23" ht="16.5">
      <c r="A43" s="72" t="s">
        <v>2218</v>
      </c>
      <c r="B43" s="73" t="s">
        <v>2219</v>
      </c>
      <c r="C43" s="63">
        <v>19.100000000000136</v>
      </c>
      <c r="D43" s="64">
        <v>2916.2554232413313</v>
      </c>
      <c r="E43" s="63">
        <v>4.7899999999999636</v>
      </c>
      <c r="F43" s="64">
        <v>4943.0311688311313</v>
      </c>
      <c r="G43" s="63">
        <v>2.8500000000000227</v>
      </c>
      <c r="H43" s="64">
        <v>22073.639104990922</v>
      </c>
      <c r="I43" s="63">
        <v>0.27000000000000046</v>
      </c>
      <c r="J43" s="64">
        <v>34003.600200000059</v>
      </c>
      <c r="K43" s="63">
        <v>51.033333333333339</v>
      </c>
      <c r="L43" s="64">
        <v>5868.8333333333339</v>
      </c>
      <c r="M43" s="65">
        <v>69810</v>
      </c>
      <c r="N43" s="74">
        <v>2</v>
      </c>
      <c r="O43" s="75">
        <v>34910</v>
      </c>
      <c r="P43" s="68"/>
      <c r="Q43" s="69"/>
      <c r="R43" s="70">
        <v>2</v>
      </c>
      <c r="S43" s="69">
        <v>34905</v>
      </c>
      <c r="U43" s="71"/>
      <c r="V43" s="71"/>
      <c r="W43" s="71"/>
    </row>
    <row r="44" spans="1:23" ht="16.5">
      <c r="A44" s="72" t="s">
        <v>965</v>
      </c>
      <c r="B44" s="73" t="s">
        <v>2220</v>
      </c>
      <c r="C44" s="63">
        <v>22.699999999999818</v>
      </c>
      <c r="D44" s="64">
        <v>3465.9161312867654</v>
      </c>
      <c r="E44" s="63">
        <v>7.6899999999999409</v>
      </c>
      <c r="F44" s="64">
        <v>7935.6805194804583</v>
      </c>
      <c r="G44" s="63">
        <v>3.7099999999999795</v>
      </c>
      <c r="H44" s="64">
        <v>28734.456519128144</v>
      </c>
      <c r="I44" s="63">
        <v>5.9999999999998721E-2</v>
      </c>
      <c r="J44" s="64">
        <v>7556.3555999998389</v>
      </c>
      <c r="K44" s="63">
        <v>8</v>
      </c>
      <c r="L44" s="64">
        <v>920</v>
      </c>
      <c r="M44" s="65">
        <v>48610</v>
      </c>
      <c r="N44" s="74">
        <v>2</v>
      </c>
      <c r="O44" s="75">
        <v>24310</v>
      </c>
      <c r="P44" s="68"/>
      <c r="Q44" s="69"/>
      <c r="R44" s="70">
        <v>2</v>
      </c>
      <c r="S44" s="69">
        <v>24305</v>
      </c>
      <c r="U44" s="71"/>
      <c r="V44" s="71"/>
      <c r="W44" s="71"/>
    </row>
    <row r="45" spans="1:23" ht="16.5">
      <c r="A45" s="72" t="s">
        <v>2221</v>
      </c>
      <c r="B45" s="73" t="s">
        <v>2222</v>
      </c>
      <c r="C45" s="63">
        <v>18</v>
      </c>
      <c r="D45" s="64">
        <v>2748.3035402274131</v>
      </c>
      <c r="E45" s="63">
        <v>8.0299999999999727</v>
      </c>
      <c r="F45" s="64">
        <v>8286.5428571428292</v>
      </c>
      <c r="G45" s="63">
        <v>3.6700000000000017</v>
      </c>
      <c r="H45" s="64">
        <v>28424.651058005638</v>
      </c>
      <c r="I45" s="63">
        <v>6.999999999999984E-2</v>
      </c>
      <c r="J45" s="64">
        <v>8815.74819999998</v>
      </c>
      <c r="K45" s="63">
        <v>0</v>
      </c>
      <c r="L45" s="64">
        <v>0</v>
      </c>
      <c r="M45" s="65">
        <v>48280</v>
      </c>
      <c r="N45" s="74">
        <v>2</v>
      </c>
      <c r="O45" s="75">
        <v>24140</v>
      </c>
      <c r="P45" s="68"/>
      <c r="Q45" s="69"/>
      <c r="R45" s="70">
        <v>2</v>
      </c>
      <c r="S45" s="69">
        <v>24140</v>
      </c>
      <c r="U45" s="71"/>
      <c r="V45" s="71"/>
      <c r="W45" s="71"/>
    </row>
    <row r="46" spans="1:23" ht="16.5">
      <c r="A46" s="72" t="s">
        <v>2223</v>
      </c>
      <c r="B46" s="73" t="s">
        <v>2224</v>
      </c>
      <c r="C46" s="63">
        <v>32.400000000000091</v>
      </c>
      <c r="D46" s="64">
        <v>4946.9463724093575</v>
      </c>
      <c r="E46" s="63">
        <v>6.5800000000000409</v>
      </c>
      <c r="F46" s="64">
        <v>6790.2181818182235</v>
      </c>
      <c r="G46" s="63">
        <v>2.9399999999999977</v>
      </c>
      <c r="H46" s="64">
        <v>22770.701392516752</v>
      </c>
      <c r="I46" s="63">
        <v>8.0000000000000071E-2</v>
      </c>
      <c r="J46" s="64">
        <v>10075.140800000008</v>
      </c>
      <c r="K46" s="63">
        <v>0</v>
      </c>
      <c r="L46" s="64">
        <v>0</v>
      </c>
      <c r="M46" s="65">
        <v>44580</v>
      </c>
      <c r="N46" s="74">
        <v>2</v>
      </c>
      <c r="O46" s="75">
        <v>22290</v>
      </c>
      <c r="P46" s="68"/>
      <c r="Q46" s="69"/>
      <c r="R46" s="70">
        <v>2</v>
      </c>
      <c r="S46" s="69">
        <v>22290</v>
      </c>
      <c r="U46" s="71"/>
      <c r="V46" s="71"/>
      <c r="W46" s="71"/>
    </row>
    <row r="47" spans="1:23" ht="16.5">
      <c r="A47" s="72" t="s">
        <v>2225</v>
      </c>
      <c r="B47" s="73" t="s">
        <v>2226</v>
      </c>
      <c r="C47" s="63">
        <v>26.299999999999727</v>
      </c>
      <c r="D47" s="64">
        <v>4015.5768393322342</v>
      </c>
      <c r="E47" s="63">
        <v>7.3299999999999272</v>
      </c>
      <c r="F47" s="64">
        <v>7564.1792207791468</v>
      </c>
      <c r="G47" s="63">
        <v>4.5300000000000011</v>
      </c>
      <c r="H47" s="64">
        <v>35085.468472143191</v>
      </c>
      <c r="I47" s="63">
        <v>1.0000000000000675E-2</v>
      </c>
      <c r="J47" s="64">
        <v>1259.3926000000849</v>
      </c>
      <c r="K47" s="63">
        <v>13.833333333333336</v>
      </c>
      <c r="L47" s="64">
        <v>1590.8333333333337</v>
      </c>
      <c r="M47" s="65">
        <v>49520</v>
      </c>
      <c r="N47" s="74">
        <v>2</v>
      </c>
      <c r="O47" s="75">
        <v>24760</v>
      </c>
      <c r="P47" s="68"/>
      <c r="Q47" s="69"/>
      <c r="R47" s="70">
        <v>2</v>
      </c>
      <c r="S47" s="69">
        <v>24760</v>
      </c>
      <c r="U47" s="71"/>
      <c r="V47" s="71"/>
      <c r="W47" s="71"/>
    </row>
    <row r="48" spans="1:23" ht="16.5">
      <c r="A48" s="72" t="s">
        <v>2227</v>
      </c>
      <c r="B48" s="73" t="s">
        <v>2228</v>
      </c>
      <c r="C48" s="63">
        <v>20.099999999999909</v>
      </c>
      <c r="D48" s="64">
        <v>3068.9389532539308</v>
      </c>
      <c r="E48" s="63">
        <v>8.1700000000000159</v>
      </c>
      <c r="F48" s="64">
        <v>8431.0155844156016</v>
      </c>
      <c r="G48" s="63">
        <v>4.8599999999999994</v>
      </c>
      <c r="H48" s="64">
        <v>37641.363526405265</v>
      </c>
      <c r="I48" s="63">
        <v>0.60000000000000053</v>
      </c>
      <c r="J48" s="64">
        <v>75563.55600000007</v>
      </c>
      <c r="K48" s="63">
        <v>27.316666666666666</v>
      </c>
      <c r="L48" s="64">
        <v>3141.4166666666665</v>
      </c>
      <c r="M48" s="65">
        <v>127850</v>
      </c>
      <c r="N48" s="74">
        <v>2</v>
      </c>
      <c r="O48" s="75">
        <v>63930</v>
      </c>
      <c r="P48" s="68"/>
      <c r="Q48" s="69"/>
      <c r="R48" s="70">
        <v>2</v>
      </c>
      <c r="S48" s="69">
        <v>63925</v>
      </c>
      <c r="U48" s="71"/>
      <c r="V48" s="71"/>
      <c r="W48" s="71"/>
    </row>
    <row r="49" spans="1:23" ht="16.5">
      <c r="A49" s="72" t="s">
        <v>2229</v>
      </c>
      <c r="B49" s="73" t="s">
        <v>2230</v>
      </c>
      <c r="C49" s="63">
        <v>28.5</v>
      </c>
      <c r="D49" s="64">
        <v>4351.4806053600705</v>
      </c>
      <c r="E49" s="63">
        <v>1.6299999999999955</v>
      </c>
      <c r="F49" s="64">
        <v>1682.07532467532</v>
      </c>
      <c r="G49" s="63">
        <v>0.76000000000000512</v>
      </c>
      <c r="H49" s="64">
        <v>5886.3037613309052</v>
      </c>
      <c r="I49" s="63">
        <v>0.12999999999999989</v>
      </c>
      <c r="J49" s="64">
        <v>16372.103799999986</v>
      </c>
      <c r="K49" s="63">
        <v>40.833333333333336</v>
      </c>
      <c r="L49" s="64">
        <v>4695.8333333333339</v>
      </c>
      <c r="M49" s="65">
        <v>32990</v>
      </c>
      <c r="N49" s="74">
        <v>1</v>
      </c>
      <c r="O49" s="75">
        <v>32990</v>
      </c>
      <c r="P49" s="68"/>
      <c r="Q49" s="69">
        <v>32990</v>
      </c>
      <c r="R49" s="70">
        <v>1</v>
      </c>
      <c r="S49" s="69"/>
      <c r="U49" s="71"/>
      <c r="V49" s="71"/>
      <c r="W49" s="71"/>
    </row>
    <row r="50" spans="1:23" ht="16.5">
      <c r="A50" s="72" t="s">
        <v>211</v>
      </c>
      <c r="B50" s="73" t="s">
        <v>2231</v>
      </c>
      <c r="C50" s="63">
        <v>23.899999999999636</v>
      </c>
      <c r="D50" s="64">
        <v>3649.1363673018986</v>
      </c>
      <c r="E50" s="63">
        <v>2.4099999999999966</v>
      </c>
      <c r="F50" s="64">
        <v>2486.9948051948018</v>
      </c>
      <c r="G50" s="63">
        <v>1.5400000000000063</v>
      </c>
      <c r="H50" s="64">
        <v>11927.510253223118</v>
      </c>
      <c r="I50" s="63">
        <v>0.37000000000000011</v>
      </c>
      <c r="J50" s="64">
        <v>46597.526200000015</v>
      </c>
      <c r="K50" s="63">
        <v>2.833333333333333</v>
      </c>
      <c r="L50" s="64">
        <v>325.83333333333331</v>
      </c>
      <c r="M50" s="65">
        <v>64990</v>
      </c>
      <c r="N50" s="74">
        <v>1</v>
      </c>
      <c r="O50" s="75">
        <v>64990</v>
      </c>
      <c r="P50" s="68"/>
      <c r="Q50" s="69">
        <v>64990</v>
      </c>
      <c r="R50" s="70">
        <v>1</v>
      </c>
      <c r="S50" s="69"/>
      <c r="U50" s="71"/>
      <c r="V50" s="71"/>
      <c r="W50" s="71"/>
    </row>
    <row r="51" spans="1:23" ht="16.5">
      <c r="A51" s="72" t="s">
        <v>2232</v>
      </c>
      <c r="B51" s="73" t="s">
        <v>2233</v>
      </c>
      <c r="C51" s="63">
        <v>29.5</v>
      </c>
      <c r="D51" s="64">
        <v>4504.1641353727045</v>
      </c>
      <c r="E51" s="63">
        <v>3.6800000000000068</v>
      </c>
      <c r="F51" s="64">
        <v>3797.5688311688382</v>
      </c>
      <c r="G51" s="63">
        <v>1.3000000000000043</v>
      </c>
      <c r="H51" s="64">
        <v>10068.677486487039</v>
      </c>
      <c r="I51" s="63">
        <v>0.1800000000000006</v>
      </c>
      <c r="J51" s="64">
        <v>22669.066800000077</v>
      </c>
      <c r="K51" s="63">
        <v>257.81666666666666</v>
      </c>
      <c r="L51" s="64">
        <v>29648.916666666668</v>
      </c>
      <c r="M51" s="65">
        <v>70690</v>
      </c>
      <c r="N51" s="74">
        <v>1</v>
      </c>
      <c r="O51" s="75">
        <v>70690</v>
      </c>
      <c r="P51" s="68"/>
      <c r="Q51" s="69">
        <v>70690</v>
      </c>
      <c r="R51" s="70">
        <v>1</v>
      </c>
      <c r="S51" s="69"/>
      <c r="U51" s="71"/>
      <c r="V51" s="71"/>
      <c r="W51" s="71"/>
    </row>
    <row r="52" spans="1:23" ht="16.5">
      <c r="A52" s="72" t="s">
        <v>2234</v>
      </c>
      <c r="B52" s="73" t="s">
        <v>2235</v>
      </c>
      <c r="C52" s="63">
        <v>21.399999999999864</v>
      </c>
      <c r="D52" s="64">
        <v>3267.4275422703481</v>
      </c>
      <c r="E52" s="63">
        <v>4.5500000000000114</v>
      </c>
      <c r="F52" s="64">
        <v>4695.3636363636479</v>
      </c>
      <c r="G52" s="63">
        <v>2.3999999999999915</v>
      </c>
      <c r="H52" s="64">
        <v>18588.327667360561</v>
      </c>
      <c r="I52" s="63">
        <v>6.999999999999984E-2</v>
      </c>
      <c r="J52" s="64">
        <v>8815.74819999998</v>
      </c>
      <c r="K52" s="63">
        <v>148.78333333333333</v>
      </c>
      <c r="L52" s="64">
        <v>17110.083333333332</v>
      </c>
      <c r="M52" s="65">
        <v>52480</v>
      </c>
      <c r="N52" s="74">
        <v>1</v>
      </c>
      <c r="O52" s="75">
        <v>52480</v>
      </c>
      <c r="P52" s="68"/>
      <c r="Q52" s="69">
        <v>52480</v>
      </c>
      <c r="R52" s="70">
        <v>1</v>
      </c>
      <c r="S52" s="69"/>
      <c r="U52" s="71"/>
      <c r="V52" s="71"/>
      <c r="W52" s="71"/>
    </row>
    <row r="53" spans="1:23" ht="16.5">
      <c r="A53" s="72" t="s">
        <v>171</v>
      </c>
      <c r="B53" s="73" t="s">
        <v>2236</v>
      </c>
      <c r="C53" s="63">
        <v>14.900000000000091</v>
      </c>
      <c r="D53" s="64">
        <v>2274.9845971882614</v>
      </c>
      <c r="E53" s="63">
        <v>0.75</v>
      </c>
      <c r="F53" s="64">
        <v>773.96103896103898</v>
      </c>
      <c r="G53" s="63">
        <v>0.94999999999998863</v>
      </c>
      <c r="H53" s="64">
        <v>7357.8797016634935</v>
      </c>
      <c r="I53" s="63">
        <v>0.27000000000000046</v>
      </c>
      <c r="J53" s="64">
        <v>34003.600200000059</v>
      </c>
      <c r="K53" s="63">
        <v>74.166666666666671</v>
      </c>
      <c r="L53" s="64">
        <v>8529.1666666666679</v>
      </c>
      <c r="M53" s="65">
        <v>52940</v>
      </c>
      <c r="N53" s="74">
        <v>1</v>
      </c>
      <c r="O53" s="75">
        <v>52940</v>
      </c>
      <c r="P53" s="68"/>
      <c r="Q53" s="69">
        <v>52940</v>
      </c>
      <c r="R53" s="70">
        <v>1</v>
      </c>
      <c r="S53" s="69"/>
      <c r="U53" s="71"/>
      <c r="V53" s="71"/>
      <c r="W53" s="71"/>
    </row>
    <row r="54" spans="1:23" ht="16.5">
      <c r="A54" s="72" t="s">
        <v>2237</v>
      </c>
      <c r="B54" s="73" t="s">
        <v>2238</v>
      </c>
      <c r="C54" s="63">
        <v>21.700000000000273</v>
      </c>
      <c r="D54" s="64">
        <v>3313.232601274201</v>
      </c>
      <c r="E54" s="63">
        <v>9.6999999999999886</v>
      </c>
      <c r="F54" s="64">
        <v>10009.896103896092</v>
      </c>
      <c r="G54" s="63">
        <v>7.2000000000000171</v>
      </c>
      <c r="H54" s="64">
        <v>55764.983002082015</v>
      </c>
      <c r="I54" s="63">
        <v>0.16999999999999993</v>
      </c>
      <c r="J54" s="64">
        <v>21409.67419999999</v>
      </c>
      <c r="K54" s="63">
        <v>122.89999999999998</v>
      </c>
      <c r="L54" s="64">
        <v>14133.499999999998</v>
      </c>
      <c r="M54" s="65">
        <v>104630</v>
      </c>
      <c r="N54" s="74">
        <v>2</v>
      </c>
      <c r="O54" s="75">
        <v>52320</v>
      </c>
      <c r="P54" s="68"/>
      <c r="Q54" s="69"/>
      <c r="R54" s="70">
        <v>2</v>
      </c>
      <c r="S54" s="69">
        <v>52315</v>
      </c>
      <c r="U54" s="71"/>
      <c r="V54" s="71"/>
      <c r="W54" s="71"/>
    </row>
    <row r="55" spans="1:23" ht="16.5">
      <c r="A55" s="72" t="s">
        <v>2239</v>
      </c>
      <c r="B55" s="73" t="s">
        <v>2240</v>
      </c>
      <c r="C55" s="63">
        <v>24.5</v>
      </c>
      <c r="D55" s="64">
        <v>3740.7464853095348</v>
      </c>
      <c r="E55" s="63">
        <v>14.049999999999955</v>
      </c>
      <c r="F55" s="64">
        <v>14498.870129870082</v>
      </c>
      <c r="G55" s="63">
        <v>10.400000000000006</v>
      </c>
      <c r="H55" s="64">
        <v>80549.41989189609</v>
      </c>
      <c r="I55" s="63">
        <v>0.13999999999999968</v>
      </c>
      <c r="J55" s="64">
        <v>17631.49639999996</v>
      </c>
      <c r="K55" s="63">
        <v>91.433333333333323</v>
      </c>
      <c r="L55" s="64">
        <v>10514.833333333332</v>
      </c>
      <c r="M55" s="65">
        <v>126940</v>
      </c>
      <c r="N55" s="74">
        <v>2</v>
      </c>
      <c r="O55" s="75">
        <v>63470</v>
      </c>
      <c r="P55" s="68"/>
      <c r="Q55" s="69"/>
      <c r="R55" s="70">
        <v>2</v>
      </c>
      <c r="S55" s="69">
        <v>63470</v>
      </c>
      <c r="U55" s="71"/>
      <c r="V55" s="71"/>
      <c r="W55" s="71"/>
    </row>
    <row r="56" spans="1:23" ht="16.5">
      <c r="A56" s="72" t="s">
        <v>2241</v>
      </c>
      <c r="B56" s="73" t="s">
        <v>2242</v>
      </c>
      <c r="C56" s="63">
        <v>31.299999999999727</v>
      </c>
      <c r="D56" s="64">
        <v>4778.9944893954043</v>
      </c>
      <c r="E56" s="63">
        <v>7.3899999999999864</v>
      </c>
      <c r="F56" s="64">
        <v>7626.0961038960904</v>
      </c>
      <c r="G56" s="63">
        <v>5.519999999999996</v>
      </c>
      <c r="H56" s="64">
        <v>42753.153634929411</v>
      </c>
      <c r="I56" s="63">
        <v>6.999999999999984E-2</v>
      </c>
      <c r="J56" s="64">
        <v>8815.74819999998</v>
      </c>
      <c r="K56" s="63">
        <v>223.03333333333336</v>
      </c>
      <c r="L56" s="64">
        <v>25648.833333333336</v>
      </c>
      <c r="M56" s="65">
        <v>89620</v>
      </c>
      <c r="N56" s="74">
        <v>2</v>
      </c>
      <c r="O56" s="75">
        <v>44810</v>
      </c>
      <c r="P56" s="68"/>
      <c r="Q56" s="69"/>
      <c r="R56" s="70">
        <v>2</v>
      </c>
      <c r="S56" s="69">
        <v>44810</v>
      </c>
      <c r="U56" s="71"/>
      <c r="V56" s="71"/>
      <c r="W56" s="71"/>
    </row>
    <row r="57" spans="1:23" ht="16.5">
      <c r="A57" s="72" t="s">
        <v>2243</v>
      </c>
      <c r="B57" s="73" t="s">
        <v>2244</v>
      </c>
      <c r="C57" s="63">
        <v>29.900000000000091</v>
      </c>
      <c r="D57" s="64">
        <v>4565.2375473777729</v>
      </c>
      <c r="E57" s="63">
        <v>8.9699999999999136</v>
      </c>
      <c r="F57" s="64">
        <v>9256.5740259739378</v>
      </c>
      <c r="G57" s="63">
        <v>4.5100000000000193</v>
      </c>
      <c r="H57" s="64">
        <v>34930.565741581995</v>
      </c>
      <c r="I57" s="63">
        <v>9.9999999999997868E-3</v>
      </c>
      <c r="J57" s="64">
        <v>1259.3925999999731</v>
      </c>
      <c r="K57" s="63">
        <v>0</v>
      </c>
      <c r="L57" s="64">
        <v>0</v>
      </c>
      <c r="M57" s="65">
        <v>50010</v>
      </c>
      <c r="N57" s="74">
        <v>2</v>
      </c>
      <c r="O57" s="75">
        <v>25010</v>
      </c>
      <c r="P57" s="68"/>
      <c r="Q57" s="69"/>
      <c r="R57" s="70">
        <v>2</v>
      </c>
      <c r="S57" s="69">
        <v>25005</v>
      </c>
      <c r="U57" s="71"/>
      <c r="V57" s="71"/>
      <c r="W57" s="71"/>
    </row>
    <row r="58" spans="1:23" ht="16.5">
      <c r="A58" s="72" t="s">
        <v>2245</v>
      </c>
      <c r="B58" s="73" t="s">
        <v>2246</v>
      </c>
      <c r="C58" s="63">
        <v>22.5</v>
      </c>
      <c r="D58" s="64">
        <v>3435.3794252842663</v>
      </c>
      <c r="E58" s="63">
        <v>6.8100000000000023</v>
      </c>
      <c r="F58" s="64">
        <v>7027.5662337662361</v>
      </c>
      <c r="G58" s="63">
        <v>3.2800000000000011</v>
      </c>
      <c r="H58" s="64">
        <v>25404.047812059533</v>
      </c>
      <c r="I58" s="63">
        <v>0.29000000000000092</v>
      </c>
      <c r="J58" s="64">
        <v>36522.385400000116</v>
      </c>
      <c r="K58" s="63">
        <v>86.133333333333326</v>
      </c>
      <c r="L58" s="64">
        <v>9905.3333333333321</v>
      </c>
      <c r="M58" s="65">
        <v>82290</v>
      </c>
      <c r="N58" s="74">
        <v>2</v>
      </c>
      <c r="O58" s="75">
        <v>41150</v>
      </c>
      <c r="P58" s="68"/>
      <c r="Q58" s="69"/>
      <c r="R58" s="70">
        <v>2</v>
      </c>
      <c r="S58" s="69">
        <v>41145</v>
      </c>
      <c r="U58" s="71"/>
      <c r="V58" s="71"/>
      <c r="W58" s="71"/>
    </row>
    <row r="59" spans="1:23" ht="16.5">
      <c r="A59" s="72" t="s">
        <v>2247</v>
      </c>
      <c r="B59" s="73" t="s">
        <v>2248</v>
      </c>
      <c r="C59" s="63">
        <v>33.900000000000091</v>
      </c>
      <c r="D59" s="64">
        <v>5175.971667428309</v>
      </c>
      <c r="E59" s="63">
        <v>9.1899999999999977</v>
      </c>
      <c r="F59" s="64">
        <v>9483.6025974025943</v>
      </c>
      <c r="G59" s="63">
        <v>6.4399999999999977</v>
      </c>
      <c r="H59" s="64">
        <v>49878.679240751</v>
      </c>
      <c r="I59" s="63">
        <v>0.1599999999999997</v>
      </c>
      <c r="J59" s="64">
        <v>20150.281599999962</v>
      </c>
      <c r="K59" s="63">
        <v>0</v>
      </c>
      <c r="L59" s="64">
        <v>0</v>
      </c>
      <c r="M59" s="65">
        <v>84690</v>
      </c>
      <c r="N59" s="74">
        <v>2</v>
      </c>
      <c r="O59" s="75">
        <v>42350</v>
      </c>
      <c r="P59" s="68"/>
      <c r="Q59" s="69"/>
      <c r="R59" s="70">
        <v>2</v>
      </c>
      <c r="S59" s="69">
        <v>42345</v>
      </c>
      <c r="U59" s="71"/>
      <c r="V59" s="71"/>
      <c r="W59" s="71"/>
    </row>
    <row r="60" spans="1:23" ht="16.5">
      <c r="A60" s="72" t="s">
        <v>2249</v>
      </c>
      <c r="B60" s="73" t="s">
        <v>2250</v>
      </c>
      <c r="C60" s="63">
        <v>21.199999999999818</v>
      </c>
      <c r="D60" s="64">
        <v>3236.8908362678144</v>
      </c>
      <c r="E60" s="63">
        <v>4.4200000000000159</v>
      </c>
      <c r="F60" s="64">
        <v>4561.2103896104063</v>
      </c>
      <c r="G60" s="63">
        <v>2.0400000000000063</v>
      </c>
      <c r="H60" s="64">
        <v>15800.078517256581</v>
      </c>
      <c r="I60" s="63">
        <v>0.10999999999999943</v>
      </c>
      <c r="J60" s="64">
        <v>13853.318599999928</v>
      </c>
      <c r="K60" s="63">
        <v>21.483333333333334</v>
      </c>
      <c r="L60" s="64">
        <v>2470.5833333333335</v>
      </c>
      <c r="M60" s="65">
        <v>39920</v>
      </c>
      <c r="N60" s="74">
        <v>2</v>
      </c>
      <c r="O60" s="75">
        <v>19960</v>
      </c>
      <c r="P60" s="68"/>
      <c r="Q60" s="69"/>
      <c r="R60" s="70">
        <v>2</v>
      </c>
      <c r="S60" s="69">
        <v>19960</v>
      </c>
      <c r="U60" s="71"/>
      <c r="V60" s="71"/>
      <c r="W60" s="71"/>
    </row>
    <row r="61" spans="1:23" ht="16.5">
      <c r="A61" s="72" t="s">
        <v>2251</v>
      </c>
      <c r="B61" s="73" t="s">
        <v>2252</v>
      </c>
      <c r="C61" s="63">
        <v>21.400000000000091</v>
      </c>
      <c r="D61" s="64">
        <v>3267.4275422703827</v>
      </c>
      <c r="E61" s="63">
        <v>5.5100000000000477</v>
      </c>
      <c r="F61" s="64">
        <v>5686.0337662338161</v>
      </c>
      <c r="G61" s="63">
        <v>2.4000000000000057</v>
      </c>
      <c r="H61" s="64">
        <v>18588.327667360671</v>
      </c>
      <c r="I61" s="63">
        <v>0.20999999999999996</v>
      </c>
      <c r="J61" s="64">
        <v>26447.244599999995</v>
      </c>
      <c r="K61" s="63">
        <v>108.54999999999998</v>
      </c>
      <c r="L61" s="64">
        <v>12483.249999999998</v>
      </c>
      <c r="M61" s="65">
        <v>66470</v>
      </c>
      <c r="N61" s="74">
        <v>2</v>
      </c>
      <c r="O61" s="75">
        <v>33240</v>
      </c>
      <c r="P61" s="68"/>
      <c r="Q61" s="69"/>
      <c r="R61" s="70">
        <v>2</v>
      </c>
      <c r="S61" s="69">
        <v>33235</v>
      </c>
      <c r="U61" s="71"/>
      <c r="V61" s="71"/>
      <c r="W61" s="71"/>
    </row>
    <row r="62" spans="1:23" ht="16.5">
      <c r="A62" s="72" t="s">
        <v>2253</v>
      </c>
      <c r="B62" s="73" t="s">
        <v>2254</v>
      </c>
      <c r="C62" s="63">
        <v>27.599999999999909</v>
      </c>
      <c r="D62" s="64">
        <v>4214.0654283486865</v>
      </c>
      <c r="E62" s="63">
        <v>7.1400000000000432</v>
      </c>
      <c r="F62" s="64">
        <v>7368.1090909091363</v>
      </c>
      <c r="G62" s="63">
        <v>3.0600000000000023</v>
      </c>
      <c r="H62" s="64">
        <v>23700.117775884817</v>
      </c>
      <c r="I62" s="63">
        <v>0.24000000000000021</v>
      </c>
      <c r="J62" s="64">
        <v>30225.422400000025</v>
      </c>
      <c r="K62" s="63">
        <v>89.566666666666663</v>
      </c>
      <c r="L62" s="64">
        <v>10300.166666666666</v>
      </c>
      <c r="M62" s="65">
        <v>75810</v>
      </c>
      <c r="N62" s="74">
        <v>2</v>
      </c>
      <c r="O62" s="75">
        <v>37910</v>
      </c>
      <c r="P62" s="68"/>
      <c r="Q62" s="69"/>
      <c r="R62" s="70">
        <v>2</v>
      </c>
      <c r="S62" s="69">
        <v>37905</v>
      </c>
      <c r="U62" s="71"/>
      <c r="V62" s="71"/>
      <c r="W62" s="71"/>
    </row>
    <row r="63" spans="1:23" ht="16.5">
      <c r="A63" s="72" t="s">
        <v>2255</v>
      </c>
      <c r="B63" s="73" t="s">
        <v>2256</v>
      </c>
      <c r="C63" s="63">
        <v>32.800000000000182</v>
      </c>
      <c r="D63" s="64">
        <v>5008.019784414425</v>
      </c>
      <c r="E63" s="63">
        <v>3.8700000000000045</v>
      </c>
      <c r="F63" s="64">
        <v>3993.6389610389656</v>
      </c>
      <c r="G63" s="63">
        <v>2.25</v>
      </c>
      <c r="H63" s="64">
        <v>17426.557188150589</v>
      </c>
      <c r="I63" s="63">
        <v>7.0000000000000284E-2</v>
      </c>
      <c r="J63" s="64">
        <v>8815.7482000000346</v>
      </c>
      <c r="K63" s="63">
        <v>13</v>
      </c>
      <c r="L63" s="64">
        <v>1495</v>
      </c>
      <c r="M63" s="65">
        <v>36740</v>
      </c>
      <c r="N63" s="74">
        <v>2</v>
      </c>
      <c r="O63" s="75">
        <v>18370</v>
      </c>
      <c r="P63" s="68"/>
      <c r="Q63" s="69"/>
      <c r="R63" s="70">
        <v>2</v>
      </c>
      <c r="S63" s="69">
        <v>18370</v>
      </c>
      <c r="U63" s="71"/>
      <c r="V63" s="71"/>
      <c r="W63" s="71"/>
    </row>
    <row r="64" spans="1:23" ht="16.5">
      <c r="A64" s="72" t="s">
        <v>2257</v>
      </c>
      <c r="B64" s="73" t="s">
        <v>2258</v>
      </c>
      <c r="C64" s="63">
        <v>29.300000000000182</v>
      </c>
      <c r="D64" s="64">
        <v>4473.6274293702063</v>
      </c>
      <c r="E64" s="63">
        <v>10.879999999999995</v>
      </c>
      <c r="F64" s="64">
        <v>11227.5948051948</v>
      </c>
      <c r="G64" s="63">
        <v>4.4399999999999977</v>
      </c>
      <c r="H64" s="64">
        <v>34388.406184617139</v>
      </c>
      <c r="I64" s="63">
        <v>0</v>
      </c>
      <c r="J64" s="64">
        <v>0</v>
      </c>
      <c r="K64" s="63">
        <v>72.166666666666657</v>
      </c>
      <c r="L64" s="64">
        <v>8299.1666666666661</v>
      </c>
      <c r="M64" s="65">
        <v>58390</v>
      </c>
      <c r="N64" s="74">
        <v>2</v>
      </c>
      <c r="O64" s="75">
        <v>29200</v>
      </c>
      <c r="P64" s="68"/>
      <c r="Q64" s="69"/>
      <c r="R64" s="70">
        <v>2</v>
      </c>
      <c r="S64" s="69">
        <v>29195</v>
      </c>
      <c r="U64" s="71"/>
      <c r="V64" s="71"/>
      <c r="W64" s="71"/>
    </row>
    <row r="65" spans="1:23" ht="16.5">
      <c r="A65" s="72" t="s">
        <v>2259</v>
      </c>
      <c r="B65" s="73" t="s">
        <v>2260</v>
      </c>
      <c r="C65" s="63">
        <v>32.400000000000091</v>
      </c>
      <c r="D65" s="64">
        <v>4946.9463724093575</v>
      </c>
      <c r="E65" s="63">
        <v>9.32000000000005</v>
      </c>
      <c r="F65" s="64">
        <v>9617.7558441558958</v>
      </c>
      <c r="G65" s="63">
        <v>5.4700000000000131</v>
      </c>
      <c r="H65" s="64">
        <v>42365.896808526195</v>
      </c>
      <c r="I65" s="63">
        <v>0.27000000000000046</v>
      </c>
      <c r="J65" s="64">
        <v>34003.600200000059</v>
      </c>
      <c r="K65" s="63">
        <v>14.1</v>
      </c>
      <c r="L65" s="64">
        <v>1621.5</v>
      </c>
      <c r="M65" s="65">
        <v>92560</v>
      </c>
      <c r="N65" s="74">
        <v>2</v>
      </c>
      <c r="O65" s="75">
        <v>46280</v>
      </c>
      <c r="P65" s="68"/>
      <c r="Q65" s="69"/>
      <c r="R65" s="70">
        <v>2</v>
      </c>
      <c r="S65" s="69">
        <v>46280</v>
      </c>
      <c r="U65" s="71"/>
      <c r="V65" s="71"/>
      <c r="W65" s="71"/>
    </row>
    <row r="66" spans="1:23" ht="16.5">
      <c r="A66" s="72" t="s">
        <v>2261</v>
      </c>
      <c r="B66" s="73" t="s">
        <v>2262</v>
      </c>
      <c r="C66" s="63">
        <v>23.600000000000136</v>
      </c>
      <c r="D66" s="64">
        <v>3603.3313082981849</v>
      </c>
      <c r="E66" s="63">
        <v>6.4200000000000159</v>
      </c>
      <c r="F66" s="64">
        <v>6625.1064935065097</v>
      </c>
      <c r="G66" s="63">
        <v>3.3900000000000006</v>
      </c>
      <c r="H66" s="64">
        <v>26256.01283014689</v>
      </c>
      <c r="I66" s="63">
        <v>0.14999999999999947</v>
      </c>
      <c r="J66" s="64">
        <v>18890.888999999934</v>
      </c>
      <c r="K66" s="63">
        <v>132</v>
      </c>
      <c r="L66" s="64">
        <v>15180</v>
      </c>
      <c r="M66" s="65">
        <v>70560</v>
      </c>
      <c r="N66" s="74">
        <v>2</v>
      </c>
      <c r="O66" s="75">
        <v>35280</v>
      </c>
      <c r="P66" s="68"/>
      <c r="Q66" s="69"/>
      <c r="R66" s="70">
        <v>2</v>
      </c>
      <c r="S66" s="69">
        <v>35280</v>
      </c>
      <c r="U66" s="71"/>
      <c r="V66" s="71"/>
      <c r="W66" s="71"/>
    </row>
    <row r="67" spans="1:23" ht="16.5">
      <c r="A67" s="72" t="s">
        <v>2263</v>
      </c>
      <c r="B67" s="73" t="s">
        <v>2264</v>
      </c>
      <c r="C67" s="63">
        <v>33.599999999999909</v>
      </c>
      <c r="D67" s="64">
        <v>5130.1666084244907</v>
      </c>
      <c r="E67" s="63">
        <v>7.0400000000000205</v>
      </c>
      <c r="F67" s="64">
        <v>7264.914285714307</v>
      </c>
      <c r="G67" s="63">
        <v>2.5799999999999983</v>
      </c>
      <c r="H67" s="64">
        <v>19982.452242412659</v>
      </c>
      <c r="I67" s="63">
        <v>0.10999999999999988</v>
      </c>
      <c r="J67" s="64">
        <v>13853.318599999984</v>
      </c>
      <c r="K67" s="63">
        <v>342.51666666666671</v>
      </c>
      <c r="L67" s="64">
        <v>39389.416666666672</v>
      </c>
      <c r="M67" s="65">
        <v>85620</v>
      </c>
      <c r="N67" s="74">
        <v>2</v>
      </c>
      <c r="O67" s="75">
        <v>42810</v>
      </c>
      <c r="P67" s="68"/>
      <c r="Q67" s="69"/>
      <c r="R67" s="70">
        <v>2</v>
      </c>
      <c r="S67" s="69">
        <v>42810</v>
      </c>
      <c r="U67" s="71"/>
      <c r="V67" s="71"/>
      <c r="W67" s="71"/>
    </row>
    <row r="68" spans="1:23" ht="16.5">
      <c r="A68" s="72" t="s">
        <v>2265</v>
      </c>
      <c r="B68" s="73" t="s">
        <v>2266</v>
      </c>
      <c r="C68" s="63">
        <v>25.299999999999955</v>
      </c>
      <c r="D68" s="64">
        <v>3862.8933093196351</v>
      </c>
      <c r="E68" s="63">
        <v>10.310000000000002</v>
      </c>
      <c r="F68" s="64">
        <v>10639.384415584418</v>
      </c>
      <c r="G68" s="63">
        <v>5.1600000000000108</v>
      </c>
      <c r="H68" s="64">
        <v>39964.904484825434</v>
      </c>
      <c r="I68" s="63">
        <v>0.25999999999999979</v>
      </c>
      <c r="J68" s="64">
        <v>32744.207599999972</v>
      </c>
      <c r="K68" s="63">
        <v>0</v>
      </c>
      <c r="L68" s="64">
        <v>0</v>
      </c>
      <c r="M68" s="65">
        <v>87210</v>
      </c>
      <c r="N68" s="74">
        <v>2</v>
      </c>
      <c r="O68" s="75">
        <v>43610</v>
      </c>
      <c r="P68" s="68"/>
      <c r="Q68" s="69"/>
      <c r="R68" s="70">
        <v>2</v>
      </c>
      <c r="S68" s="69">
        <v>43605</v>
      </c>
      <c r="U68" s="71"/>
      <c r="V68" s="71"/>
      <c r="W68" s="71"/>
    </row>
    <row r="69" spans="1:23" ht="16.5">
      <c r="A69" s="72" t="s">
        <v>2267</v>
      </c>
      <c r="B69" s="73" t="s">
        <v>2268</v>
      </c>
      <c r="C69" s="63">
        <v>19.799999999999727</v>
      </c>
      <c r="D69" s="64">
        <v>3023.1338942501129</v>
      </c>
      <c r="E69" s="63">
        <v>12.25</v>
      </c>
      <c r="F69" s="64">
        <v>12641.363636363636</v>
      </c>
      <c r="G69" s="63">
        <v>6.8300000000000125</v>
      </c>
      <c r="H69" s="64">
        <v>52899.282486697215</v>
      </c>
      <c r="I69" s="63">
        <v>2.0000000000000018E-2</v>
      </c>
      <c r="J69" s="64">
        <v>2518.7852000000021</v>
      </c>
      <c r="K69" s="63">
        <v>6</v>
      </c>
      <c r="L69" s="64">
        <v>690</v>
      </c>
      <c r="M69" s="65">
        <v>71770</v>
      </c>
      <c r="N69" s="74">
        <v>2</v>
      </c>
      <c r="O69" s="75">
        <v>35890</v>
      </c>
      <c r="P69" s="68"/>
      <c r="Q69" s="69"/>
      <c r="R69" s="70">
        <v>2</v>
      </c>
      <c r="S69" s="69">
        <v>35885</v>
      </c>
      <c r="U69" s="71"/>
      <c r="V69" s="71"/>
      <c r="W69" s="71"/>
    </row>
    <row r="70" spans="1:23" ht="16.5">
      <c r="A70" s="72" t="s">
        <v>2269</v>
      </c>
      <c r="B70" s="73" t="s">
        <v>2270</v>
      </c>
      <c r="C70" s="63">
        <v>21.299999999999955</v>
      </c>
      <c r="D70" s="64">
        <v>3252.1591892690985</v>
      </c>
      <c r="E70" s="63">
        <v>5.0900000000000318</v>
      </c>
      <c r="F70" s="64">
        <v>5252.6155844156174</v>
      </c>
      <c r="G70" s="63">
        <v>2.8800000000000097</v>
      </c>
      <c r="H70" s="64">
        <v>22305.993200832829</v>
      </c>
      <c r="I70" s="63">
        <v>0</v>
      </c>
      <c r="J70" s="64">
        <v>0</v>
      </c>
      <c r="K70" s="63">
        <v>0</v>
      </c>
      <c r="L70" s="64">
        <v>0</v>
      </c>
      <c r="M70" s="65">
        <v>30810</v>
      </c>
      <c r="N70" s="74">
        <v>1</v>
      </c>
      <c r="O70" s="75">
        <v>30810</v>
      </c>
      <c r="P70" s="68"/>
      <c r="Q70" s="69">
        <v>30810</v>
      </c>
      <c r="R70" s="70">
        <v>1</v>
      </c>
      <c r="S70" s="69"/>
      <c r="U70" s="71"/>
      <c r="V70" s="71"/>
      <c r="W70" s="71"/>
    </row>
    <row r="71" spans="1:23" ht="16.5">
      <c r="A71" s="72" t="s">
        <v>2271</v>
      </c>
      <c r="B71" s="73" t="s">
        <v>2272</v>
      </c>
      <c r="C71" s="63">
        <v>28.600000000000136</v>
      </c>
      <c r="D71" s="64">
        <v>4366.7489583613551</v>
      </c>
      <c r="E71" s="63">
        <v>6.4700000000000273</v>
      </c>
      <c r="F71" s="64">
        <v>6676.7038961039243</v>
      </c>
      <c r="G71" s="63">
        <v>2.7000000000000028</v>
      </c>
      <c r="H71" s="64">
        <v>20911.868625780728</v>
      </c>
      <c r="I71" s="63">
        <v>0.24000000000000021</v>
      </c>
      <c r="J71" s="64">
        <v>30225.422400000025</v>
      </c>
      <c r="K71" s="63">
        <v>14.483333333333333</v>
      </c>
      <c r="L71" s="64">
        <v>1665.5833333333333</v>
      </c>
      <c r="M71" s="65">
        <v>63850</v>
      </c>
      <c r="N71" s="74">
        <v>1</v>
      </c>
      <c r="O71" s="75">
        <v>63850</v>
      </c>
      <c r="P71" s="68"/>
      <c r="Q71" s="69">
        <v>63850</v>
      </c>
      <c r="R71" s="70">
        <v>1</v>
      </c>
      <c r="S71" s="69"/>
      <c r="U71" s="71"/>
      <c r="V71" s="71"/>
      <c r="W71" s="71"/>
    </row>
    <row r="72" spans="1:23" ht="16.5">
      <c r="A72" s="72" t="s">
        <v>2273</v>
      </c>
      <c r="B72" s="73" t="s">
        <v>2274</v>
      </c>
      <c r="C72" s="63">
        <v>26.700000000000045</v>
      </c>
      <c r="D72" s="64">
        <v>4076.6502513373366</v>
      </c>
      <c r="E72" s="63">
        <v>1.8100000000000023</v>
      </c>
      <c r="F72" s="64">
        <v>1867.8259740259762</v>
      </c>
      <c r="G72" s="63">
        <v>0.86999999999999034</v>
      </c>
      <c r="H72" s="64">
        <v>6738.268779418152</v>
      </c>
      <c r="I72" s="63">
        <v>6.0000000000000497E-2</v>
      </c>
      <c r="J72" s="64">
        <v>7556.3556000000626</v>
      </c>
      <c r="K72" s="63">
        <v>46.216666666666661</v>
      </c>
      <c r="L72" s="64">
        <v>5314.9166666666661</v>
      </c>
      <c r="M72" s="65">
        <v>25550</v>
      </c>
      <c r="N72" s="74">
        <v>1</v>
      </c>
      <c r="O72" s="75">
        <v>25550</v>
      </c>
      <c r="P72" s="68"/>
      <c r="Q72" s="69">
        <v>25550</v>
      </c>
      <c r="R72" s="70">
        <v>1</v>
      </c>
      <c r="S72" s="69"/>
      <c r="U72" s="71"/>
      <c r="V72" s="71"/>
      <c r="W72" s="71"/>
    </row>
    <row r="73" spans="1:23" ht="16.5">
      <c r="A73" s="72" t="s">
        <v>2275</v>
      </c>
      <c r="B73" s="73" t="s">
        <v>2276</v>
      </c>
      <c r="C73" s="63">
        <v>47.700000000000045</v>
      </c>
      <c r="D73" s="64">
        <v>7283.0043816026518</v>
      </c>
      <c r="E73" s="63">
        <v>3.9399999999999977</v>
      </c>
      <c r="F73" s="64">
        <v>4065.8753246753222</v>
      </c>
      <c r="G73" s="63">
        <v>1.2199999999999989</v>
      </c>
      <c r="H73" s="64">
        <v>9449.0665642416425</v>
      </c>
      <c r="I73" s="63">
        <v>0.12000000000000011</v>
      </c>
      <c r="J73" s="64">
        <v>15112.711200000012</v>
      </c>
      <c r="K73" s="63">
        <v>157.73333333333338</v>
      </c>
      <c r="L73" s="64">
        <v>18139.333333333339</v>
      </c>
      <c r="M73" s="65">
        <v>54050</v>
      </c>
      <c r="N73" s="74">
        <v>1</v>
      </c>
      <c r="O73" s="75">
        <v>54050</v>
      </c>
      <c r="P73" s="68"/>
      <c r="Q73" s="69">
        <v>54050</v>
      </c>
      <c r="R73" s="70">
        <v>1</v>
      </c>
      <c r="S73" s="69"/>
      <c r="U73" s="71"/>
      <c r="V73" s="71"/>
      <c r="W73" s="71"/>
    </row>
    <row r="74" spans="1:23" ht="16.5">
      <c r="A74" s="72" t="s">
        <v>2277</v>
      </c>
      <c r="B74" s="73" t="s">
        <v>2278</v>
      </c>
      <c r="C74" s="63">
        <v>16.599999999999909</v>
      </c>
      <c r="D74" s="64">
        <v>2534.5465982097116</v>
      </c>
      <c r="E74" s="63">
        <v>3.6400000000000148</v>
      </c>
      <c r="F74" s="64">
        <v>3756.2909090909243</v>
      </c>
      <c r="G74" s="63">
        <v>2.029999999999994</v>
      </c>
      <c r="H74" s="64">
        <v>15722.627151975817</v>
      </c>
      <c r="I74" s="63">
        <v>0.20999999999999996</v>
      </c>
      <c r="J74" s="64">
        <v>26447.244599999995</v>
      </c>
      <c r="K74" s="63">
        <v>0</v>
      </c>
      <c r="L74" s="64">
        <v>0</v>
      </c>
      <c r="M74" s="65">
        <v>48460</v>
      </c>
      <c r="N74" s="74">
        <v>1</v>
      </c>
      <c r="O74" s="75">
        <v>48460</v>
      </c>
      <c r="P74" s="68"/>
      <c r="Q74" s="69">
        <v>48460</v>
      </c>
      <c r="R74" s="70">
        <v>1</v>
      </c>
      <c r="S74" s="69"/>
      <c r="U74" s="71"/>
      <c r="V74" s="71"/>
      <c r="W74" s="71"/>
    </row>
    <row r="75" spans="1:23" ht="16.5">
      <c r="A75" s="72" t="s">
        <v>2279</v>
      </c>
      <c r="B75" s="73" t="s">
        <v>2280</v>
      </c>
      <c r="C75" s="63">
        <v>33.299999999999955</v>
      </c>
      <c r="D75" s="64">
        <v>5084.3615494207079</v>
      </c>
      <c r="E75" s="63">
        <v>7.2400000000000091</v>
      </c>
      <c r="F75" s="64">
        <v>7471.3038961039047</v>
      </c>
      <c r="G75" s="63">
        <v>2.9500000000000028</v>
      </c>
      <c r="H75" s="64">
        <v>22848.152757797459</v>
      </c>
      <c r="I75" s="63">
        <v>0.22000000000000064</v>
      </c>
      <c r="J75" s="64">
        <v>27706.637200000081</v>
      </c>
      <c r="K75" s="63">
        <v>187.46666666666667</v>
      </c>
      <c r="L75" s="64">
        <v>21558.666666666668</v>
      </c>
      <c r="M75" s="65">
        <v>84670</v>
      </c>
      <c r="N75" s="74">
        <v>2</v>
      </c>
      <c r="O75" s="75">
        <v>42340</v>
      </c>
      <c r="P75" s="68"/>
      <c r="Q75" s="69"/>
      <c r="R75" s="70">
        <v>2</v>
      </c>
      <c r="S75" s="69">
        <v>42335</v>
      </c>
      <c r="U75" s="71"/>
      <c r="V75" s="71"/>
      <c r="W75" s="71"/>
    </row>
    <row r="76" spans="1:23" ht="16.5">
      <c r="A76" s="72" t="s">
        <v>242</v>
      </c>
      <c r="B76" s="73" t="s">
        <v>2281</v>
      </c>
      <c r="C76" s="63">
        <v>18.899999999999636</v>
      </c>
      <c r="D76" s="64">
        <v>2885.7187172387285</v>
      </c>
      <c r="E76" s="63">
        <v>5.7099999999999795</v>
      </c>
      <c r="F76" s="64">
        <v>5892.4233766233556</v>
      </c>
      <c r="G76" s="63">
        <v>3.9200000000000017</v>
      </c>
      <c r="H76" s="64">
        <v>30360.93519002237</v>
      </c>
      <c r="I76" s="63">
        <v>0.25999999999999979</v>
      </c>
      <c r="J76" s="64">
        <v>32744.207599999972</v>
      </c>
      <c r="K76" s="63">
        <v>31.133333333333329</v>
      </c>
      <c r="L76" s="64">
        <v>3580.333333333333</v>
      </c>
      <c r="M76" s="65">
        <v>75460</v>
      </c>
      <c r="N76" s="74">
        <v>2</v>
      </c>
      <c r="O76" s="75">
        <v>37730</v>
      </c>
      <c r="P76" s="68"/>
      <c r="Q76" s="69"/>
      <c r="R76" s="70">
        <v>2</v>
      </c>
      <c r="S76" s="69">
        <v>37730</v>
      </c>
      <c r="U76" s="71"/>
      <c r="V76" s="71"/>
      <c r="W76" s="71"/>
    </row>
    <row r="77" spans="1:23" ht="16.5">
      <c r="A77" s="72" t="s">
        <v>2282</v>
      </c>
      <c r="B77" s="73" t="s">
        <v>2283</v>
      </c>
      <c r="C77" s="63">
        <v>30.599999999999909</v>
      </c>
      <c r="D77" s="64">
        <v>4672.1160183865886</v>
      </c>
      <c r="E77" s="63">
        <v>11.120000000000005</v>
      </c>
      <c r="F77" s="64">
        <v>11475.262337662343</v>
      </c>
      <c r="G77" s="63">
        <v>5.7800000000000011</v>
      </c>
      <c r="H77" s="64">
        <v>44766.889132226854</v>
      </c>
      <c r="I77" s="63">
        <v>0.39999999999999947</v>
      </c>
      <c r="J77" s="64">
        <v>50375.703999999932</v>
      </c>
      <c r="K77" s="63">
        <v>0</v>
      </c>
      <c r="L77" s="64">
        <v>0</v>
      </c>
      <c r="M77" s="65">
        <v>111290</v>
      </c>
      <c r="N77" s="74">
        <v>2</v>
      </c>
      <c r="O77" s="75">
        <v>55650</v>
      </c>
      <c r="P77" s="68"/>
      <c r="Q77" s="69"/>
      <c r="R77" s="70">
        <v>2</v>
      </c>
      <c r="S77" s="69">
        <v>55645</v>
      </c>
      <c r="U77" s="71"/>
      <c r="V77" s="71"/>
      <c r="W77" s="71"/>
    </row>
    <row r="78" spans="1:23" ht="16.5">
      <c r="A78" s="72" t="s">
        <v>2284</v>
      </c>
      <c r="B78" s="73" t="s">
        <v>2285</v>
      </c>
      <c r="C78" s="63">
        <v>29.5</v>
      </c>
      <c r="D78" s="64">
        <v>4504.1641353727045</v>
      </c>
      <c r="E78" s="63">
        <v>8</v>
      </c>
      <c r="F78" s="64">
        <v>8255.5844155844152</v>
      </c>
      <c r="G78" s="63">
        <v>4.7099999999999937</v>
      </c>
      <c r="H78" s="64">
        <v>36479.59304719518</v>
      </c>
      <c r="I78" s="63">
        <v>0</v>
      </c>
      <c r="J78" s="64">
        <v>0</v>
      </c>
      <c r="K78" s="63">
        <v>0</v>
      </c>
      <c r="L78" s="64">
        <v>0</v>
      </c>
      <c r="M78" s="65">
        <v>49240</v>
      </c>
      <c r="N78" s="74">
        <v>2</v>
      </c>
      <c r="O78" s="75">
        <v>24620</v>
      </c>
      <c r="P78" s="68"/>
      <c r="Q78" s="69"/>
      <c r="R78" s="70">
        <v>2</v>
      </c>
      <c r="S78" s="69">
        <v>24620</v>
      </c>
      <c r="U78" s="71"/>
      <c r="V78" s="71"/>
      <c r="W78" s="71"/>
    </row>
    <row r="79" spans="1:23" ht="16.5">
      <c r="A79" s="72" t="s">
        <v>2286</v>
      </c>
      <c r="B79" s="73" t="s">
        <v>2287</v>
      </c>
      <c r="C79" s="63">
        <v>36.5</v>
      </c>
      <c r="D79" s="64">
        <v>5572.9488454611437</v>
      </c>
      <c r="E79" s="63">
        <v>9.8299999999999841</v>
      </c>
      <c r="F79" s="64">
        <v>10144.049350649335</v>
      </c>
      <c r="G79" s="63">
        <v>6.3400000000000034</v>
      </c>
      <c r="H79" s="64">
        <v>49104.16558794435</v>
      </c>
      <c r="I79" s="63">
        <v>0.1599999999999997</v>
      </c>
      <c r="J79" s="64">
        <v>20150.281599999962</v>
      </c>
      <c r="K79" s="63">
        <v>30.833333333333332</v>
      </c>
      <c r="L79" s="64">
        <v>3545.833333333333</v>
      </c>
      <c r="M79" s="65">
        <v>88520</v>
      </c>
      <c r="N79" s="74">
        <v>2</v>
      </c>
      <c r="O79" s="75">
        <v>44260</v>
      </c>
      <c r="P79" s="68"/>
      <c r="Q79" s="69"/>
      <c r="R79" s="70">
        <v>2</v>
      </c>
      <c r="S79" s="69">
        <v>44260</v>
      </c>
      <c r="U79" s="71"/>
      <c r="V79" s="71"/>
      <c r="W79" s="71"/>
    </row>
    <row r="80" spans="1:23" ht="16.5">
      <c r="A80" s="72" t="s">
        <v>2288</v>
      </c>
      <c r="B80" s="73" t="s">
        <v>2289</v>
      </c>
      <c r="C80" s="63">
        <v>68.700000000000045</v>
      </c>
      <c r="D80" s="64">
        <v>10489.358511867968</v>
      </c>
      <c r="E80" s="63">
        <v>3.5499999999999829</v>
      </c>
      <c r="F80" s="64">
        <v>3663.4155844155666</v>
      </c>
      <c r="G80" s="63">
        <v>1.3799999999999955</v>
      </c>
      <c r="H80" s="64">
        <v>10688.288408732325</v>
      </c>
      <c r="I80" s="63">
        <v>8.9999999999999858E-2</v>
      </c>
      <c r="J80" s="64">
        <v>11334.533399999982</v>
      </c>
      <c r="K80" s="63">
        <v>0</v>
      </c>
      <c r="L80" s="64">
        <v>0</v>
      </c>
      <c r="M80" s="65">
        <v>36180</v>
      </c>
      <c r="N80" s="74">
        <v>2</v>
      </c>
      <c r="O80" s="75">
        <v>18090</v>
      </c>
      <c r="P80" s="68"/>
      <c r="Q80" s="69"/>
      <c r="R80" s="70">
        <v>2</v>
      </c>
      <c r="S80" s="69">
        <v>18090</v>
      </c>
      <c r="U80" s="71"/>
      <c r="V80" s="71"/>
      <c r="W80" s="71"/>
    </row>
    <row r="81" spans="1:23" ht="16.5">
      <c r="A81" s="72" t="s">
        <v>2290</v>
      </c>
      <c r="B81" s="73" t="s">
        <v>2291</v>
      </c>
      <c r="C81" s="63">
        <v>29.700000000000045</v>
      </c>
      <c r="D81" s="64">
        <v>4534.7008413752383</v>
      </c>
      <c r="E81" s="63">
        <v>6.6200000000000045</v>
      </c>
      <c r="F81" s="64">
        <v>6831.4961038961092</v>
      </c>
      <c r="G81" s="63">
        <v>4.1800000000000068</v>
      </c>
      <c r="H81" s="64">
        <v>32374.670687319813</v>
      </c>
      <c r="I81" s="63">
        <v>0.26000000000000023</v>
      </c>
      <c r="J81" s="64">
        <v>32744.207600000027</v>
      </c>
      <c r="K81" s="63">
        <v>1.6333333333333333</v>
      </c>
      <c r="L81" s="64">
        <v>187.83333333333334</v>
      </c>
      <c r="M81" s="65">
        <v>76670</v>
      </c>
      <c r="N81" s="74">
        <v>2</v>
      </c>
      <c r="O81" s="75">
        <v>38340</v>
      </c>
      <c r="P81" s="68"/>
      <c r="Q81" s="69"/>
      <c r="R81" s="70">
        <v>2</v>
      </c>
      <c r="S81" s="69">
        <v>38335</v>
      </c>
      <c r="U81" s="71"/>
      <c r="V81" s="71"/>
      <c r="W81" s="71"/>
    </row>
    <row r="82" spans="1:23" ht="16.5">
      <c r="A82" s="72" t="s">
        <v>2292</v>
      </c>
      <c r="B82" s="73" t="s">
        <v>2293</v>
      </c>
      <c r="C82" s="63">
        <v>17.799999999999955</v>
      </c>
      <c r="D82" s="64">
        <v>2717.7668342248794</v>
      </c>
      <c r="E82" s="63">
        <v>2.8999999999999773</v>
      </c>
      <c r="F82" s="64">
        <v>2992.6493506493271</v>
      </c>
      <c r="G82" s="63">
        <v>1.4599999999999795</v>
      </c>
      <c r="H82" s="64">
        <v>11307.899330977556</v>
      </c>
      <c r="I82" s="63">
        <v>0.16999999999999993</v>
      </c>
      <c r="J82" s="64">
        <v>21409.67419999999</v>
      </c>
      <c r="K82" s="63">
        <v>125.81666666666668</v>
      </c>
      <c r="L82" s="64">
        <v>14468.916666666668</v>
      </c>
      <c r="M82" s="65">
        <v>52900</v>
      </c>
      <c r="N82" s="74">
        <v>2</v>
      </c>
      <c r="O82" s="75">
        <v>26450</v>
      </c>
      <c r="P82" s="68"/>
      <c r="Q82" s="69"/>
      <c r="R82" s="70">
        <v>2</v>
      </c>
      <c r="S82" s="69">
        <v>26450</v>
      </c>
      <c r="U82" s="71"/>
      <c r="V82" s="71"/>
      <c r="W82" s="71"/>
    </row>
    <row r="83" spans="1:23" ht="16.5">
      <c r="A83" s="72" t="s">
        <v>2294</v>
      </c>
      <c r="B83" s="73" t="s">
        <v>2295</v>
      </c>
      <c r="C83" s="63">
        <v>29.299999999999955</v>
      </c>
      <c r="D83" s="64">
        <v>4473.6274293701708</v>
      </c>
      <c r="E83" s="63">
        <v>7.2899999999999636</v>
      </c>
      <c r="F83" s="64">
        <v>7522.9012987012611</v>
      </c>
      <c r="G83" s="63">
        <v>1.8000000000000114</v>
      </c>
      <c r="H83" s="64">
        <v>13941.245750520558</v>
      </c>
      <c r="I83" s="63">
        <v>0.16000000000000014</v>
      </c>
      <c r="J83" s="64">
        <v>20150.281600000017</v>
      </c>
      <c r="K83" s="63">
        <v>284.15000000000003</v>
      </c>
      <c r="L83" s="64">
        <v>32677.250000000004</v>
      </c>
      <c r="M83" s="65">
        <v>78770</v>
      </c>
      <c r="N83" s="74">
        <v>2</v>
      </c>
      <c r="O83" s="75">
        <v>39390</v>
      </c>
      <c r="P83" s="68"/>
      <c r="Q83" s="69"/>
      <c r="R83" s="70">
        <v>2</v>
      </c>
      <c r="S83" s="69">
        <v>39385</v>
      </c>
      <c r="U83" s="71"/>
      <c r="V83" s="71"/>
      <c r="W83" s="71"/>
    </row>
    <row r="84" spans="1:23" ht="16.5">
      <c r="A84" s="72" t="s">
        <v>2296</v>
      </c>
      <c r="B84" s="73" t="s">
        <v>2297</v>
      </c>
      <c r="C84" s="63">
        <v>48.200000000000045</v>
      </c>
      <c r="D84" s="64">
        <v>7359.3461466089693</v>
      </c>
      <c r="E84" s="63">
        <v>11.040000000000077</v>
      </c>
      <c r="F84" s="64">
        <v>11392.706493506574</v>
      </c>
      <c r="G84" s="63">
        <v>7.5199999999999818</v>
      </c>
      <c r="H84" s="64">
        <v>58243.426691063156</v>
      </c>
      <c r="I84" s="63">
        <v>0.29999999999999982</v>
      </c>
      <c r="J84" s="64">
        <v>37781.777999999977</v>
      </c>
      <c r="K84" s="63">
        <v>3.9166666666666665</v>
      </c>
      <c r="L84" s="64">
        <v>450.41666666666663</v>
      </c>
      <c r="M84" s="65">
        <v>115230</v>
      </c>
      <c r="N84" s="74">
        <v>2</v>
      </c>
      <c r="O84" s="75">
        <v>57620</v>
      </c>
      <c r="P84" s="68"/>
      <c r="Q84" s="69"/>
      <c r="R84" s="70">
        <v>2</v>
      </c>
      <c r="S84" s="69">
        <v>57615</v>
      </c>
      <c r="U84" s="71"/>
      <c r="V84" s="71"/>
      <c r="W84" s="71"/>
    </row>
    <row r="85" spans="1:23" ht="16.5">
      <c r="A85" s="72" t="s">
        <v>2298</v>
      </c>
      <c r="B85" s="73" t="s">
        <v>2299</v>
      </c>
      <c r="C85" s="63">
        <v>17.200000000000045</v>
      </c>
      <c r="D85" s="64">
        <v>2626.1567162173128</v>
      </c>
      <c r="E85" s="63">
        <v>5.3799999999999955</v>
      </c>
      <c r="F85" s="64">
        <v>5551.8805194805145</v>
      </c>
      <c r="G85" s="63">
        <v>2.3599999999999994</v>
      </c>
      <c r="H85" s="64">
        <v>18278.522206237947</v>
      </c>
      <c r="I85" s="63">
        <v>0.30999999999999961</v>
      </c>
      <c r="J85" s="64">
        <v>39041.170599999947</v>
      </c>
      <c r="K85" s="63">
        <v>0.75</v>
      </c>
      <c r="L85" s="64">
        <v>86.25</v>
      </c>
      <c r="M85" s="65">
        <v>65580</v>
      </c>
      <c r="N85" s="74">
        <v>2</v>
      </c>
      <c r="O85" s="75">
        <v>32790</v>
      </c>
      <c r="P85" s="68"/>
      <c r="Q85" s="69"/>
      <c r="R85" s="70">
        <v>2</v>
      </c>
      <c r="S85" s="69">
        <v>32790</v>
      </c>
      <c r="U85" s="71"/>
      <c r="V85" s="71"/>
      <c r="W85" s="71"/>
    </row>
    <row r="86" spans="1:23" ht="16.5">
      <c r="A86" s="72" t="s">
        <v>37</v>
      </c>
      <c r="B86" s="73" t="s">
        <v>2300</v>
      </c>
      <c r="C86" s="63">
        <v>33.199999999999818</v>
      </c>
      <c r="D86" s="64">
        <v>5069.0931964194233</v>
      </c>
      <c r="E86" s="63">
        <v>7.3000000000000114</v>
      </c>
      <c r="F86" s="64">
        <v>7533.220779220791</v>
      </c>
      <c r="G86" s="63">
        <v>4.1500000000000057</v>
      </c>
      <c r="H86" s="64">
        <v>32142.316591477796</v>
      </c>
      <c r="I86" s="63">
        <v>0.16000000000000014</v>
      </c>
      <c r="J86" s="64">
        <v>20150.281600000017</v>
      </c>
      <c r="K86" s="63">
        <v>53.35</v>
      </c>
      <c r="L86" s="64">
        <v>6135.25</v>
      </c>
      <c r="M86" s="65">
        <v>71030</v>
      </c>
      <c r="N86" s="74">
        <v>2</v>
      </c>
      <c r="O86" s="75">
        <v>35520</v>
      </c>
      <c r="P86" s="68"/>
      <c r="Q86" s="69"/>
      <c r="R86" s="70">
        <v>2</v>
      </c>
      <c r="S86" s="69">
        <v>35515</v>
      </c>
      <c r="U86" s="71"/>
      <c r="V86" s="71"/>
      <c r="W86" s="71"/>
    </row>
    <row r="87" spans="1:23" ht="16.5">
      <c r="A87" s="72" t="s">
        <v>2301</v>
      </c>
      <c r="B87" s="73" t="s">
        <v>2302</v>
      </c>
      <c r="C87" s="63">
        <v>37.900000000000091</v>
      </c>
      <c r="D87" s="64">
        <v>5786.7057874788452</v>
      </c>
      <c r="E87" s="63">
        <v>4.6700000000000159</v>
      </c>
      <c r="F87" s="64">
        <v>4819.1974025974196</v>
      </c>
      <c r="G87" s="63">
        <v>2.3500000000000085</v>
      </c>
      <c r="H87" s="64">
        <v>18201.070840957345</v>
      </c>
      <c r="I87" s="63">
        <v>0</v>
      </c>
      <c r="J87" s="64">
        <v>0</v>
      </c>
      <c r="K87" s="63">
        <v>22</v>
      </c>
      <c r="L87" s="64">
        <v>2530</v>
      </c>
      <c r="M87" s="65">
        <v>31340</v>
      </c>
      <c r="N87" s="74">
        <v>2</v>
      </c>
      <c r="O87" s="75">
        <v>15670</v>
      </c>
      <c r="P87" s="68"/>
      <c r="Q87" s="69"/>
      <c r="R87" s="70">
        <v>2</v>
      </c>
      <c r="S87" s="69">
        <v>15670</v>
      </c>
      <c r="U87" s="71"/>
      <c r="V87" s="71"/>
      <c r="W87" s="71"/>
    </row>
    <row r="88" spans="1:23" ht="16.5">
      <c r="A88" s="72" t="s">
        <v>2303</v>
      </c>
      <c r="B88" s="73" t="s">
        <v>2304</v>
      </c>
      <c r="C88" s="63">
        <v>60.600000000000136</v>
      </c>
      <c r="D88" s="64">
        <v>9252.6219187656443</v>
      </c>
      <c r="E88" s="63">
        <v>6.4399999999999409</v>
      </c>
      <c r="F88" s="64">
        <v>6645.7454545453938</v>
      </c>
      <c r="G88" s="63">
        <v>3.8599999999999994</v>
      </c>
      <c r="H88" s="64">
        <v>29896.226998338338</v>
      </c>
      <c r="I88" s="63">
        <v>0.51999999999999957</v>
      </c>
      <c r="J88" s="64">
        <v>65488.415199999945</v>
      </c>
      <c r="K88" s="63">
        <v>0.1</v>
      </c>
      <c r="L88" s="64">
        <v>11.5</v>
      </c>
      <c r="M88" s="65">
        <v>111290</v>
      </c>
      <c r="N88" s="74">
        <v>2</v>
      </c>
      <c r="O88" s="75">
        <v>55650</v>
      </c>
      <c r="P88" s="68"/>
      <c r="Q88" s="69"/>
      <c r="R88" s="70">
        <v>2</v>
      </c>
      <c r="S88" s="69">
        <v>55645</v>
      </c>
      <c r="U88" s="71"/>
      <c r="V88" s="71"/>
      <c r="W88" s="71"/>
    </row>
    <row r="89" spans="1:23" ht="16.5">
      <c r="A89" s="72" t="s">
        <v>2305</v>
      </c>
      <c r="B89" s="73" t="s">
        <v>2306</v>
      </c>
      <c r="C89" s="63">
        <v>18.099999999999909</v>
      </c>
      <c r="D89" s="64">
        <v>2763.5718932286627</v>
      </c>
      <c r="E89" s="63">
        <v>5.7599999999999909</v>
      </c>
      <c r="F89" s="64">
        <v>5944.0207792207702</v>
      </c>
      <c r="G89" s="63">
        <v>3.8299999999999983</v>
      </c>
      <c r="H89" s="64">
        <v>29663.872902496321</v>
      </c>
      <c r="I89" s="63">
        <v>9.9999999999997868E-3</v>
      </c>
      <c r="J89" s="64">
        <v>1259.3925999999731</v>
      </c>
      <c r="K89" s="63">
        <v>6.5333333333333332</v>
      </c>
      <c r="L89" s="64">
        <v>751.33333333333337</v>
      </c>
      <c r="M89" s="65">
        <v>40380</v>
      </c>
      <c r="N89" s="74">
        <v>2</v>
      </c>
      <c r="O89" s="75">
        <v>20190</v>
      </c>
      <c r="P89" s="68"/>
      <c r="Q89" s="69"/>
      <c r="R89" s="70">
        <v>2</v>
      </c>
      <c r="S89" s="69">
        <v>20190</v>
      </c>
      <c r="U89" s="71"/>
      <c r="V89" s="71"/>
      <c r="W89" s="71"/>
    </row>
    <row r="90" spans="1:23" ht="16.5">
      <c r="A90" s="72" t="s">
        <v>2307</v>
      </c>
      <c r="B90" s="73" t="s">
        <v>2308</v>
      </c>
      <c r="C90" s="63">
        <v>14.700000000000045</v>
      </c>
      <c r="D90" s="64">
        <v>2244.4478911857277</v>
      </c>
      <c r="E90" s="63">
        <v>6.5799999999999841</v>
      </c>
      <c r="F90" s="64">
        <v>6790.2181818181652</v>
      </c>
      <c r="G90" s="63">
        <v>3.6600000000000108</v>
      </c>
      <c r="H90" s="64">
        <v>28347.19969272504</v>
      </c>
      <c r="I90" s="63">
        <v>0.19999999999999929</v>
      </c>
      <c r="J90" s="64">
        <v>25187.851999999908</v>
      </c>
      <c r="K90" s="63">
        <v>161.03333333333333</v>
      </c>
      <c r="L90" s="64">
        <v>18518.833333333332</v>
      </c>
      <c r="M90" s="65">
        <v>81090</v>
      </c>
      <c r="N90" s="74">
        <v>2</v>
      </c>
      <c r="O90" s="75">
        <v>40550</v>
      </c>
      <c r="P90" s="68"/>
      <c r="Q90" s="69"/>
      <c r="R90" s="70">
        <v>2</v>
      </c>
      <c r="S90" s="69">
        <v>40545</v>
      </c>
      <c r="U90" s="71"/>
      <c r="V90" s="71"/>
      <c r="W90" s="71"/>
    </row>
    <row r="91" spans="1:23" ht="16.5">
      <c r="A91" s="72" t="s">
        <v>2309</v>
      </c>
      <c r="B91" s="73" t="s">
        <v>2310</v>
      </c>
      <c r="C91" s="63">
        <v>38.600000000000136</v>
      </c>
      <c r="D91" s="64">
        <v>5893.5842584876955</v>
      </c>
      <c r="E91" s="63">
        <v>3.75</v>
      </c>
      <c r="F91" s="64">
        <v>3869.8051948051948</v>
      </c>
      <c r="G91" s="63">
        <v>1.230000000000004</v>
      </c>
      <c r="H91" s="64">
        <v>9526.5179295223516</v>
      </c>
      <c r="I91" s="63">
        <v>6.0000000000000497E-2</v>
      </c>
      <c r="J91" s="64">
        <v>7556.3556000000626</v>
      </c>
      <c r="K91" s="63">
        <v>109.4</v>
      </c>
      <c r="L91" s="64">
        <v>12581</v>
      </c>
      <c r="M91" s="65">
        <v>39430</v>
      </c>
      <c r="N91" s="74">
        <v>1</v>
      </c>
      <c r="O91" s="75">
        <v>39430</v>
      </c>
      <c r="P91" s="68"/>
      <c r="Q91" s="69">
        <v>39430</v>
      </c>
      <c r="R91" s="70">
        <v>1</v>
      </c>
      <c r="S91" s="69"/>
      <c r="U91" s="71"/>
      <c r="V91" s="71"/>
      <c r="W91" s="71"/>
    </row>
    <row r="92" spans="1:23" ht="16.5">
      <c r="A92" s="72" t="s">
        <v>2311</v>
      </c>
      <c r="B92" s="73" t="s">
        <v>2312</v>
      </c>
      <c r="C92" s="63">
        <v>23.099999999999909</v>
      </c>
      <c r="D92" s="64">
        <v>3526.9895432918329</v>
      </c>
      <c r="E92" s="63">
        <v>2.4300000000000068</v>
      </c>
      <c r="F92" s="64">
        <v>2507.6337662337733</v>
      </c>
      <c r="G92" s="63">
        <v>0.90999999999999659</v>
      </c>
      <c r="H92" s="64">
        <v>7048.0742405408782</v>
      </c>
      <c r="I92" s="63">
        <v>0</v>
      </c>
      <c r="J92" s="64">
        <v>0</v>
      </c>
      <c r="K92" s="63">
        <v>192.23333333333332</v>
      </c>
      <c r="L92" s="64">
        <v>22106.833333333332</v>
      </c>
      <c r="M92" s="65">
        <v>35190</v>
      </c>
      <c r="N92" s="74">
        <v>1</v>
      </c>
      <c r="O92" s="75">
        <v>35190</v>
      </c>
      <c r="P92" s="68"/>
      <c r="Q92" s="69">
        <v>35190</v>
      </c>
      <c r="R92" s="70">
        <v>1</v>
      </c>
      <c r="S92" s="69"/>
      <c r="U92" s="71"/>
      <c r="V92" s="71"/>
      <c r="W92" s="71"/>
    </row>
    <row r="93" spans="1:23" ht="16.5">
      <c r="A93" s="72" t="s">
        <v>24</v>
      </c>
      <c r="B93" s="73" t="s">
        <v>2313</v>
      </c>
      <c r="C93" s="63">
        <v>16</v>
      </c>
      <c r="D93" s="64">
        <v>2442.936480202145</v>
      </c>
      <c r="E93" s="63">
        <v>7.0400000000000205</v>
      </c>
      <c r="F93" s="64">
        <v>7264.914285714307</v>
      </c>
      <c r="G93" s="63">
        <v>2.6599999999999966</v>
      </c>
      <c r="H93" s="64">
        <v>20602.063164658</v>
      </c>
      <c r="I93" s="63">
        <v>0.25</v>
      </c>
      <c r="J93" s="64">
        <v>31484.814999999999</v>
      </c>
      <c r="K93" s="63">
        <v>25.55</v>
      </c>
      <c r="L93" s="64">
        <v>2938.25</v>
      </c>
      <c r="M93" s="65">
        <v>64730</v>
      </c>
      <c r="N93" s="74">
        <v>1</v>
      </c>
      <c r="O93" s="75">
        <v>64730</v>
      </c>
      <c r="P93" s="68"/>
      <c r="Q93" s="69">
        <v>64730</v>
      </c>
      <c r="R93" s="70">
        <v>1</v>
      </c>
      <c r="S93" s="69"/>
      <c r="U93" s="71"/>
      <c r="V93" s="71"/>
      <c r="W93" s="71"/>
    </row>
    <row r="94" spans="1:23" ht="16.5">
      <c r="A94" s="72" t="s">
        <v>124</v>
      </c>
      <c r="B94" s="73" t="s">
        <v>2314</v>
      </c>
      <c r="C94" s="63">
        <v>17.599999999999909</v>
      </c>
      <c r="D94" s="64">
        <v>2687.2301282223457</v>
      </c>
      <c r="E94" s="63">
        <v>4</v>
      </c>
      <c r="F94" s="64">
        <v>4127.7922077922076</v>
      </c>
      <c r="G94" s="63">
        <v>2.240000000000002</v>
      </c>
      <c r="H94" s="64">
        <v>17349.105822869933</v>
      </c>
      <c r="I94" s="63">
        <v>0.15000000000000036</v>
      </c>
      <c r="J94" s="64">
        <v>18890.889000000043</v>
      </c>
      <c r="K94" s="63">
        <v>197.34999999999997</v>
      </c>
      <c r="L94" s="64">
        <v>22695.249999999996</v>
      </c>
      <c r="M94" s="65">
        <v>65750</v>
      </c>
      <c r="N94" s="74">
        <v>1</v>
      </c>
      <c r="O94" s="75">
        <v>65750</v>
      </c>
      <c r="P94" s="68"/>
      <c r="Q94" s="69">
        <v>65750</v>
      </c>
      <c r="R94" s="70">
        <v>1</v>
      </c>
      <c r="S94" s="69"/>
      <c r="U94" s="71"/>
      <c r="V94" s="71"/>
      <c r="W94" s="71"/>
    </row>
    <row r="95" spans="1:23" ht="16.5">
      <c r="A95" s="72" t="s">
        <v>57</v>
      </c>
      <c r="B95" s="73" t="s">
        <v>2315</v>
      </c>
      <c r="C95" s="63">
        <v>17.900000000000091</v>
      </c>
      <c r="D95" s="64">
        <v>2733.0351872261635</v>
      </c>
      <c r="E95" s="63">
        <v>7.8199999999999932</v>
      </c>
      <c r="F95" s="64">
        <v>8069.833766233759</v>
      </c>
      <c r="G95" s="63">
        <v>2.990000000000002</v>
      </c>
      <c r="H95" s="64">
        <v>23157.958218920128</v>
      </c>
      <c r="I95" s="63">
        <v>0.1599999999999997</v>
      </c>
      <c r="J95" s="64">
        <v>20150.281599999962</v>
      </c>
      <c r="K95" s="63">
        <v>0</v>
      </c>
      <c r="L95" s="64">
        <v>0</v>
      </c>
      <c r="M95" s="65">
        <v>54110</v>
      </c>
      <c r="N95" s="74">
        <v>1</v>
      </c>
      <c r="O95" s="75">
        <v>54110</v>
      </c>
      <c r="P95" s="68"/>
      <c r="Q95" s="69">
        <v>54110</v>
      </c>
      <c r="R95" s="70">
        <v>1</v>
      </c>
      <c r="S95" s="69"/>
      <c r="U95" s="71"/>
      <c r="V95" s="71"/>
      <c r="W95" s="71"/>
    </row>
    <row r="96" spans="1:23" ht="16.5">
      <c r="A96" s="72" t="s">
        <v>2316</v>
      </c>
      <c r="B96" s="73" t="s">
        <v>2317</v>
      </c>
      <c r="C96" s="63">
        <v>18.099999999999909</v>
      </c>
      <c r="D96" s="64">
        <v>2763.5718932286627</v>
      </c>
      <c r="E96" s="63">
        <v>3.9799999999999613</v>
      </c>
      <c r="F96" s="64">
        <v>4107.153246753207</v>
      </c>
      <c r="G96" s="63">
        <v>1.9399999999999977</v>
      </c>
      <c r="H96" s="64">
        <v>15025.564864449823</v>
      </c>
      <c r="I96" s="63">
        <v>4.0000000000000036E-2</v>
      </c>
      <c r="J96" s="64">
        <v>5037.5704000000042</v>
      </c>
      <c r="K96" s="63">
        <v>4.4666666666666659</v>
      </c>
      <c r="L96" s="64">
        <v>513.66666666666663</v>
      </c>
      <c r="M96" s="65">
        <v>27450</v>
      </c>
      <c r="N96" s="74">
        <v>2</v>
      </c>
      <c r="O96" s="75">
        <v>13730</v>
      </c>
      <c r="P96" s="68"/>
      <c r="Q96" s="69"/>
      <c r="R96" s="70">
        <v>2</v>
      </c>
      <c r="S96" s="69">
        <v>13725</v>
      </c>
      <c r="U96" s="71"/>
      <c r="V96" s="71"/>
      <c r="W96" s="71"/>
    </row>
    <row r="97" spans="1:23" ht="16.5">
      <c r="A97" s="72" t="s">
        <v>43</v>
      </c>
      <c r="B97" s="73" t="s">
        <v>2318</v>
      </c>
      <c r="C97" s="63">
        <v>15.100000000000136</v>
      </c>
      <c r="D97" s="64">
        <v>2305.5213031907952</v>
      </c>
      <c r="E97" s="63">
        <v>2.1699999999999591</v>
      </c>
      <c r="F97" s="64">
        <v>2239.3272727272306</v>
      </c>
      <c r="G97" s="63">
        <v>1.289999999999992</v>
      </c>
      <c r="H97" s="64">
        <v>9991.2261212062749</v>
      </c>
      <c r="I97" s="63">
        <v>0.18999999999999995</v>
      </c>
      <c r="J97" s="64">
        <v>23928.459399999992</v>
      </c>
      <c r="K97" s="63">
        <v>213.68333333333337</v>
      </c>
      <c r="L97" s="64">
        <v>24573.583333333336</v>
      </c>
      <c r="M97" s="65">
        <v>63040</v>
      </c>
      <c r="N97" s="74">
        <v>2</v>
      </c>
      <c r="O97" s="75">
        <v>31520</v>
      </c>
      <c r="P97" s="68"/>
      <c r="Q97" s="69"/>
      <c r="R97" s="70">
        <v>2</v>
      </c>
      <c r="S97" s="69">
        <v>31520</v>
      </c>
      <c r="U97" s="71"/>
      <c r="V97" s="71"/>
      <c r="W97" s="71"/>
    </row>
    <row r="98" spans="1:23" ht="16.5">
      <c r="A98" s="72" t="s">
        <v>2319</v>
      </c>
      <c r="B98" s="73" t="s">
        <v>2320</v>
      </c>
      <c r="C98" s="63">
        <v>11</v>
      </c>
      <c r="D98" s="64">
        <v>1679.5188301389746</v>
      </c>
      <c r="E98" s="63">
        <v>1.5999999999999659</v>
      </c>
      <c r="F98" s="64">
        <v>1651.1168831168479</v>
      </c>
      <c r="G98" s="63">
        <v>1.4699999999999989</v>
      </c>
      <c r="H98" s="64">
        <v>11385.350696258376</v>
      </c>
      <c r="I98" s="63">
        <v>0</v>
      </c>
      <c r="J98" s="64">
        <v>0</v>
      </c>
      <c r="K98" s="63">
        <v>69.8</v>
      </c>
      <c r="L98" s="64">
        <v>8027</v>
      </c>
      <c r="M98" s="65">
        <v>22740</v>
      </c>
      <c r="N98" s="74">
        <v>2</v>
      </c>
      <c r="O98" s="75">
        <v>11370</v>
      </c>
      <c r="P98" s="68"/>
      <c r="Q98" s="69"/>
      <c r="R98" s="70">
        <v>2</v>
      </c>
      <c r="S98" s="69">
        <v>11370</v>
      </c>
      <c r="U98" s="71"/>
      <c r="V98" s="71"/>
      <c r="W98" s="71"/>
    </row>
    <row r="99" spans="1:23" ht="16.5">
      <c r="A99" s="72" t="s">
        <v>2321</v>
      </c>
      <c r="B99" s="73" t="s">
        <v>2322</v>
      </c>
      <c r="C99" s="63">
        <v>13.799999999999955</v>
      </c>
      <c r="D99" s="64">
        <v>2107.0327141743433</v>
      </c>
      <c r="E99" s="63">
        <v>5.8500000000000227</v>
      </c>
      <c r="F99" s="64">
        <v>6036.8961038961279</v>
      </c>
      <c r="G99" s="63">
        <v>3.3499999999999943</v>
      </c>
      <c r="H99" s="64">
        <v>25946.207369024163</v>
      </c>
      <c r="I99" s="63">
        <v>0.13999999999999968</v>
      </c>
      <c r="J99" s="64">
        <v>17631.49639999996</v>
      </c>
      <c r="K99" s="63">
        <v>38.366666666666667</v>
      </c>
      <c r="L99" s="64">
        <v>4412.166666666667</v>
      </c>
      <c r="M99" s="65">
        <v>56130</v>
      </c>
      <c r="N99" s="74">
        <v>2</v>
      </c>
      <c r="O99" s="75">
        <v>28070</v>
      </c>
      <c r="P99" s="68"/>
      <c r="Q99" s="69"/>
      <c r="R99" s="70">
        <v>2</v>
      </c>
      <c r="S99" s="69">
        <v>28065</v>
      </c>
      <c r="U99" s="71"/>
      <c r="V99" s="71"/>
      <c r="W99" s="71"/>
    </row>
    <row r="100" spans="1:23" ht="16.5">
      <c r="A100" s="72" t="s">
        <v>2323</v>
      </c>
      <c r="B100" s="73" t="s">
        <v>2324</v>
      </c>
      <c r="C100" s="63">
        <v>44.600000000000136</v>
      </c>
      <c r="D100" s="64">
        <v>6809.6854385634997</v>
      </c>
      <c r="E100" s="63">
        <v>4.9900000000000091</v>
      </c>
      <c r="F100" s="64">
        <v>5149.4207792207881</v>
      </c>
      <c r="G100" s="63">
        <v>1.4799999999999898</v>
      </c>
      <c r="H100" s="64">
        <v>11462.802061538974</v>
      </c>
      <c r="I100" s="63">
        <v>5.0000000000000711E-2</v>
      </c>
      <c r="J100" s="64">
        <v>6296.9630000000889</v>
      </c>
      <c r="K100" s="63">
        <v>438.93333333333339</v>
      </c>
      <c r="L100" s="64">
        <v>50477.333333333343</v>
      </c>
      <c r="M100" s="65">
        <v>80200</v>
      </c>
      <c r="N100" s="74">
        <v>2</v>
      </c>
      <c r="O100" s="75">
        <v>40100</v>
      </c>
      <c r="P100" s="68"/>
      <c r="Q100" s="69"/>
      <c r="R100" s="70">
        <v>2</v>
      </c>
      <c r="S100" s="69">
        <v>40100</v>
      </c>
      <c r="U100" s="71"/>
      <c r="V100" s="71"/>
      <c r="W100" s="71"/>
    </row>
    <row r="101" spans="1:23" ht="16.5">
      <c r="A101" s="72" t="s">
        <v>2325</v>
      </c>
      <c r="B101" s="73" t="s">
        <v>2326</v>
      </c>
      <c r="C101" s="63">
        <v>21.599999999999909</v>
      </c>
      <c r="D101" s="64">
        <v>3297.9642482728818</v>
      </c>
      <c r="E101" s="63">
        <v>2.6400000000000432</v>
      </c>
      <c r="F101" s="64">
        <v>2724.3428571429017</v>
      </c>
      <c r="G101" s="63">
        <v>0.62999999999999545</v>
      </c>
      <c r="H101" s="64">
        <v>4879.4360126821293</v>
      </c>
      <c r="I101" s="63">
        <v>9.0000000000000302E-2</v>
      </c>
      <c r="J101" s="64">
        <v>11334.533400000038</v>
      </c>
      <c r="K101" s="63">
        <v>138.19999999999999</v>
      </c>
      <c r="L101" s="64">
        <v>15892.999999999998</v>
      </c>
      <c r="M101" s="65">
        <v>38130</v>
      </c>
      <c r="N101" s="74">
        <v>2</v>
      </c>
      <c r="O101" s="75">
        <v>19070</v>
      </c>
      <c r="P101" s="68"/>
      <c r="Q101" s="69"/>
      <c r="R101" s="70">
        <v>2</v>
      </c>
      <c r="S101" s="69">
        <v>19065</v>
      </c>
      <c r="U101" s="71"/>
      <c r="V101" s="71"/>
      <c r="W101" s="71"/>
    </row>
    <row r="102" spans="1:23" ht="16.5">
      <c r="A102" s="72" t="s">
        <v>2327</v>
      </c>
      <c r="B102" s="73" t="s">
        <v>2328</v>
      </c>
      <c r="C102" s="63">
        <v>40.400000000000091</v>
      </c>
      <c r="D102" s="64">
        <v>6168.4146125104298</v>
      </c>
      <c r="E102" s="63">
        <v>8.9900000000000091</v>
      </c>
      <c r="F102" s="64">
        <v>9277.2129870129957</v>
      </c>
      <c r="G102" s="63">
        <v>2.6799999999999926</v>
      </c>
      <c r="H102" s="64">
        <v>20756.965895219309</v>
      </c>
      <c r="I102" s="63">
        <v>0.20999999999999996</v>
      </c>
      <c r="J102" s="64">
        <v>26447.244599999995</v>
      </c>
      <c r="K102" s="63">
        <v>0</v>
      </c>
      <c r="L102" s="64">
        <v>0</v>
      </c>
      <c r="M102" s="65">
        <v>62650</v>
      </c>
      <c r="N102" s="74">
        <v>2</v>
      </c>
      <c r="O102" s="75">
        <v>31330</v>
      </c>
      <c r="P102" s="68"/>
      <c r="Q102" s="69"/>
      <c r="R102" s="70">
        <v>2</v>
      </c>
      <c r="S102" s="69">
        <v>31325</v>
      </c>
      <c r="U102" s="71"/>
      <c r="V102" s="71"/>
      <c r="W102" s="71"/>
    </row>
    <row r="103" spans="1:23" ht="16.5">
      <c r="A103" s="72" t="s">
        <v>2329</v>
      </c>
      <c r="B103" s="73" t="s">
        <v>2330</v>
      </c>
      <c r="C103" s="63">
        <v>28.599999999999909</v>
      </c>
      <c r="D103" s="64">
        <v>4366.7489583613205</v>
      </c>
      <c r="E103" s="63">
        <v>7.9099999999999966</v>
      </c>
      <c r="F103" s="64">
        <v>8162.7090909090875</v>
      </c>
      <c r="G103" s="63">
        <v>5.1499999999999915</v>
      </c>
      <c r="H103" s="64">
        <v>39887.453119544611</v>
      </c>
      <c r="I103" s="63">
        <v>0</v>
      </c>
      <c r="J103" s="64">
        <v>0</v>
      </c>
      <c r="K103" s="63">
        <v>2.0666666666666664</v>
      </c>
      <c r="L103" s="64">
        <v>237.66666666666663</v>
      </c>
      <c r="M103" s="65">
        <v>52650</v>
      </c>
      <c r="N103" s="74">
        <v>2</v>
      </c>
      <c r="O103" s="75">
        <v>26330</v>
      </c>
      <c r="P103" s="68"/>
      <c r="Q103" s="69"/>
      <c r="R103" s="70">
        <v>2</v>
      </c>
      <c r="S103" s="69">
        <v>26325</v>
      </c>
      <c r="U103" s="71"/>
      <c r="V103" s="71"/>
      <c r="W103" s="71"/>
    </row>
    <row r="104" spans="1:23" ht="16.5">
      <c r="A104" s="72" t="s">
        <v>2331</v>
      </c>
      <c r="B104" s="73" t="s">
        <v>2332</v>
      </c>
      <c r="C104" s="63">
        <v>31.700000000000045</v>
      </c>
      <c r="D104" s="64">
        <v>4840.0679014005073</v>
      </c>
      <c r="E104" s="63">
        <v>5.6099999999999568</v>
      </c>
      <c r="F104" s="64">
        <v>5789.2285714285263</v>
      </c>
      <c r="G104" s="63">
        <v>2.0700000000000074</v>
      </c>
      <c r="H104" s="64">
        <v>16032.432613098597</v>
      </c>
      <c r="I104" s="63">
        <v>0.16000000000000014</v>
      </c>
      <c r="J104" s="64">
        <v>20150.281600000017</v>
      </c>
      <c r="K104" s="63">
        <v>60.2</v>
      </c>
      <c r="L104" s="64">
        <v>6923</v>
      </c>
      <c r="M104" s="65">
        <v>53740</v>
      </c>
      <c r="N104" s="74">
        <v>2</v>
      </c>
      <c r="O104" s="75">
        <v>26870</v>
      </c>
      <c r="P104" s="68"/>
      <c r="Q104" s="69"/>
      <c r="R104" s="70">
        <v>2</v>
      </c>
      <c r="S104" s="69">
        <v>26870</v>
      </c>
      <c r="U104" s="71"/>
      <c r="V104" s="71"/>
      <c r="W104" s="71"/>
    </row>
    <row r="105" spans="1:23" ht="16.5">
      <c r="A105" s="72" t="s">
        <v>2333</v>
      </c>
      <c r="B105" s="73" t="s">
        <v>2334</v>
      </c>
      <c r="C105" s="63">
        <v>35.900000000000091</v>
      </c>
      <c r="D105" s="64">
        <v>5481.3387274535771</v>
      </c>
      <c r="E105" s="63">
        <v>4.7699999999999818</v>
      </c>
      <c r="F105" s="64">
        <v>4922.3922077921898</v>
      </c>
      <c r="G105" s="63">
        <v>2.4599999999999937</v>
      </c>
      <c r="H105" s="64">
        <v>19053.035859044594</v>
      </c>
      <c r="I105" s="63">
        <v>0.13000000000000034</v>
      </c>
      <c r="J105" s="64">
        <v>16372.103800000043</v>
      </c>
      <c r="K105" s="63">
        <v>454.21666666666664</v>
      </c>
      <c r="L105" s="64">
        <v>52234.916666666664</v>
      </c>
      <c r="M105" s="65">
        <v>98060</v>
      </c>
      <c r="N105" s="74">
        <v>2</v>
      </c>
      <c r="O105" s="75">
        <v>49030</v>
      </c>
      <c r="P105" s="68"/>
      <c r="Q105" s="69"/>
      <c r="R105" s="70">
        <v>2</v>
      </c>
      <c r="S105" s="69">
        <v>49030</v>
      </c>
      <c r="U105" s="71"/>
      <c r="V105" s="71"/>
      <c r="W105" s="71"/>
    </row>
    <row r="106" spans="1:23" ht="16.5">
      <c r="A106" s="72" t="s">
        <v>2335</v>
      </c>
      <c r="B106" s="73" t="s">
        <v>2336</v>
      </c>
      <c r="C106" s="63">
        <v>29.700000000000045</v>
      </c>
      <c r="D106" s="64">
        <v>4534.7008413752383</v>
      </c>
      <c r="E106" s="63">
        <v>5.9000000000000341</v>
      </c>
      <c r="F106" s="64">
        <v>6088.4935064935426</v>
      </c>
      <c r="G106" s="63">
        <v>2.8900000000000006</v>
      </c>
      <c r="H106" s="64">
        <v>22383.444566113427</v>
      </c>
      <c r="I106" s="63">
        <v>4.9999999999999822E-2</v>
      </c>
      <c r="J106" s="64">
        <v>6296.962999999977</v>
      </c>
      <c r="K106" s="63">
        <v>77.100000000000009</v>
      </c>
      <c r="L106" s="64">
        <v>8866.5000000000018</v>
      </c>
      <c r="M106" s="65">
        <v>48170</v>
      </c>
      <c r="N106" s="74">
        <v>2</v>
      </c>
      <c r="O106" s="75">
        <v>24090</v>
      </c>
      <c r="P106" s="68"/>
      <c r="Q106" s="69"/>
      <c r="R106" s="70">
        <v>2</v>
      </c>
      <c r="S106" s="69">
        <v>24085</v>
      </c>
      <c r="U106" s="71"/>
      <c r="V106" s="71"/>
      <c r="W106" s="71"/>
    </row>
    <row r="107" spans="1:23" ht="16.5">
      <c r="A107" s="72" t="s">
        <v>2337</v>
      </c>
      <c r="B107" s="73" t="s">
        <v>2338</v>
      </c>
      <c r="C107" s="63">
        <v>31</v>
      </c>
      <c r="D107" s="64">
        <v>4733.1894303916561</v>
      </c>
      <c r="E107" s="63">
        <v>6.75</v>
      </c>
      <c r="F107" s="64">
        <v>6965.6493506493507</v>
      </c>
      <c r="G107" s="63">
        <v>2.9099999999999966</v>
      </c>
      <c r="H107" s="64">
        <v>22538.347296674732</v>
      </c>
      <c r="I107" s="63">
        <v>0.34999999999999964</v>
      </c>
      <c r="J107" s="64">
        <v>44078.740999999951</v>
      </c>
      <c r="K107" s="63">
        <v>0.6</v>
      </c>
      <c r="L107" s="64">
        <v>69</v>
      </c>
      <c r="M107" s="65">
        <v>78380</v>
      </c>
      <c r="N107" s="74">
        <v>2</v>
      </c>
      <c r="O107" s="75">
        <v>39190</v>
      </c>
      <c r="P107" s="68"/>
      <c r="Q107" s="69"/>
      <c r="R107" s="70">
        <v>2</v>
      </c>
      <c r="S107" s="69">
        <v>39190</v>
      </c>
      <c r="U107" s="71"/>
      <c r="V107" s="71"/>
      <c r="W107" s="71"/>
    </row>
    <row r="108" spans="1:23" ht="16.5">
      <c r="A108" s="72" t="s">
        <v>2339</v>
      </c>
      <c r="B108" s="73" t="s">
        <v>2340</v>
      </c>
      <c r="C108" s="63">
        <v>25.300000000000182</v>
      </c>
      <c r="D108" s="64">
        <v>3862.8933093196697</v>
      </c>
      <c r="E108" s="63">
        <v>8.5299999999999727</v>
      </c>
      <c r="F108" s="64">
        <v>8802.5168831168558</v>
      </c>
      <c r="G108" s="63">
        <v>4.4799999999999898</v>
      </c>
      <c r="H108" s="64">
        <v>34698.211645739757</v>
      </c>
      <c r="I108" s="63">
        <v>0.23999999999999932</v>
      </c>
      <c r="J108" s="64">
        <v>30225.422399999912</v>
      </c>
      <c r="K108" s="63">
        <v>23.799999999999997</v>
      </c>
      <c r="L108" s="64">
        <v>2736.9999999999995</v>
      </c>
      <c r="M108" s="65">
        <v>80330</v>
      </c>
      <c r="N108" s="74">
        <v>2</v>
      </c>
      <c r="O108" s="75">
        <v>40170</v>
      </c>
      <c r="P108" s="68"/>
      <c r="Q108" s="69"/>
      <c r="R108" s="70">
        <v>2</v>
      </c>
      <c r="S108" s="69">
        <v>40165</v>
      </c>
      <c r="U108" s="71"/>
      <c r="V108" s="71"/>
      <c r="W108" s="71"/>
    </row>
    <row r="109" spans="1:23" ht="16.5">
      <c r="A109" s="72" t="s">
        <v>2341</v>
      </c>
      <c r="B109" s="73" t="s">
        <v>2342</v>
      </c>
      <c r="C109" s="63">
        <v>31.200000000000045</v>
      </c>
      <c r="D109" s="64">
        <v>4763.7261363941898</v>
      </c>
      <c r="E109" s="63">
        <v>10.879999999999995</v>
      </c>
      <c r="F109" s="64">
        <v>11227.5948051948</v>
      </c>
      <c r="G109" s="63">
        <v>3.1500000000000057</v>
      </c>
      <c r="H109" s="64">
        <v>24397.180063410866</v>
      </c>
      <c r="I109" s="63">
        <v>0.12999999999999989</v>
      </c>
      <c r="J109" s="64">
        <v>16372.103799999986</v>
      </c>
      <c r="K109" s="63">
        <v>6.2999999999999989</v>
      </c>
      <c r="L109" s="64">
        <v>724.49999999999989</v>
      </c>
      <c r="M109" s="65">
        <v>57490</v>
      </c>
      <c r="N109" s="74">
        <v>2</v>
      </c>
      <c r="O109" s="75">
        <v>28750</v>
      </c>
      <c r="P109" s="68"/>
      <c r="Q109" s="69"/>
      <c r="R109" s="70">
        <v>2</v>
      </c>
      <c r="S109" s="69">
        <v>28745</v>
      </c>
      <c r="U109" s="71"/>
      <c r="V109" s="71"/>
      <c r="W109" s="71"/>
    </row>
    <row r="110" spans="1:23" ht="16.5">
      <c r="A110" s="72" t="s">
        <v>2343</v>
      </c>
      <c r="B110" s="73" t="s">
        <v>2344</v>
      </c>
      <c r="C110" s="63">
        <v>15.799999999999955</v>
      </c>
      <c r="D110" s="64">
        <v>2412.3997741996113</v>
      </c>
      <c r="E110" s="63">
        <v>5.9600000000000364</v>
      </c>
      <c r="F110" s="64">
        <v>6150.410389610427</v>
      </c>
      <c r="G110" s="63">
        <v>2.5499999999999972</v>
      </c>
      <c r="H110" s="64">
        <v>19750.098146570643</v>
      </c>
      <c r="I110" s="63">
        <v>0.16999999999999948</v>
      </c>
      <c r="J110" s="64">
        <v>21409.674199999936</v>
      </c>
      <c r="K110" s="63">
        <v>156.58333333333334</v>
      </c>
      <c r="L110" s="64">
        <v>18007.083333333336</v>
      </c>
      <c r="M110" s="65">
        <v>67730</v>
      </c>
      <c r="N110" s="74">
        <v>2</v>
      </c>
      <c r="O110" s="75">
        <v>33870</v>
      </c>
      <c r="P110" s="68"/>
      <c r="Q110" s="69"/>
      <c r="R110" s="70">
        <v>2</v>
      </c>
      <c r="S110" s="69">
        <v>33865</v>
      </c>
      <c r="U110" s="71"/>
      <c r="V110" s="71"/>
      <c r="W110" s="71"/>
    </row>
    <row r="111" spans="1:23" ht="16.5">
      <c r="A111" s="72" t="s">
        <v>2345</v>
      </c>
      <c r="B111" s="73" t="s">
        <v>2346</v>
      </c>
      <c r="C111" s="63">
        <v>42.400000000000091</v>
      </c>
      <c r="D111" s="64">
        <v>6473.7816725356979</v>
      </c>
      <c r="E111" s="63">
        <v>5.25</v>
      </c>
      <c r="F111" s="64">
        <v>5417.7272727272721</v>
      </c>
      <c r="G111" s="63">
        <v>2.6400000000000006</v>
      </c>
      <c r="H111" s="64">
        <v>20447.160434096695</v>
      </c>
      <c r="I111" s="63">
        <v>0.16000000000000014</v>
      </c>
      <c r="J111" s="64">
        <v>20150.281600000017</v>
      </c>
      <c r="K111" s="63">
        <v>436.05000000000007</v>
      </c>
      <c r="L111" s="64">
        <v>50145.750000000007</v>
      </c>
      <c r="M111" s="65">
        <v>102630</v>
      </c>
      <c r="N111" s="74">
        <v>2</v>
      </c>
      <c r="O111" s="75">
        <v>51320</v>
      </c>
      <c r="P111" s="68"/>
      <c r="Q111" s="69"/>
      <c r="R111" s="70">
        <v>2</v>
      </c>
      <c r="S111" s="69">
        <v>51315</v>
      </c>
      <c r="U111" s="71"/>
      <c r="V111" s="71"/>
      <c r="W111" s="71"/>
    </row>
    <row r="112" spans="1:23" ht="16.5">
      <c r="A112" s="72" t="s">
        <v>2347</v>
      </c>
      <c r="B112" s="73" t="s">
        <v>2348</v>
      </c>
      <c r="C112" s="63">
        <v>19.799999999999955</v>
      </c>
      <c r="D112" s="64">
        <v>3023.1338942501475</v>
      </c>
      <c r="E112" s="63">
        <v>2.8999999999999773</v>
      </c>
      <c r="F112" s="64">
        <v>2992.6493506493271</v>
      </c>
      <c r="G112" s="63">
        <v>2.269999999999996</v>
      </c>
      <c r="H112" s="64">
        <v>17581.459918711895</v>
      </c>
      <c r="I112" s="63">
        <v>0</v>
      </c>
      <c r="J112" s="64">
        <v>0</v>
      </c>
      <c r="K112" s="63">
        <v>8.8000000000000007</v>
      </c>
      <c r="L112" s="64">
        <v>1012.0000000000001</v>
      </c>
      <c r="M112" s="65">
        <v>24610</v>
      </c>
      <c r="N112" s="74">
        <v>1</v>
      </c>
      <c r="O112" s="75">
        <v>24610</v>
      </c>
      <c r="P112" s="68"/>
      <c r="Q112" s="69">
        <v>24610</v>
      </c>
      <c r="R112" s="70">
        <v>1</v>
      </c>
      <c r="S112" s="69"/>
      <c r="U112" s="71"/>
      <c r="V112" s="71"/>
      <c r="W112" s="71"/>
    </row>
    <row r="113" spans="1:23" ht="16.5">
      <c r="A113" s="72" t="s">
        <v>2349</v>
      </c>
      <c r="B113" s="73" t="s">
        <v>2350</v>
      </c>
      <c r="C113" s="63">
        <v>17.599999999999909</v>
      </c>
      <c r="D113" s="64">
        <v>2687.2301282223457</v>
      </c>
      <c r="E113" s="63">
        <v>5.2900000000000205</v>
      </c>
      <c r="F113" s="64">
        <v>5459.005194805216</v>
      </c>
      <c r="G113" s="63">
        <v>3.3599999999999994</v>
      </c>
      <c r="H113" s="64">
        <v>26023.658734304874</v>
      </c>
      <c r="I113" s="63">
        <v>0.58999999999999986</v>
      </c>
      <c r="J113" s="64">
        <v>74304.163399999976</v>
      </c>
      <c r="K113" s="63">
        <v>57.866666666666674</v>
      </c>
      <c r="L113" s="64">
        <v>6654.6666666666679</v>
      </c>
      <c r="M113" s="65">
        <v>115130</v>
      </c>
      <c r="N113" s="74">
        <v>1</v>
      </c>
      <c r="O113" s="75">
        <v>115130</v>
      </c>
      <c r="P113" s="68"/>
      <c r="Q113" s="69">
        <v>115130</v>
      </c>
      <c r="R113" s="70">
        <v>1</v>
      </c>
      <c r="S113" s="69"/>
      <c r="U113" s="71"/>
      <c r="V113" s="71"/>
      <c r="W113" s="71"/>
    </row>
    <row r="114" spans="1:23" ht="16.5">
      <c r="A114" s="72" t="s">
        <v>2351</v>
      </c>
      <c r="B114" s="73" t="s">
        <v>2352</v>
      </c>
      <c r="C114" s="63">
        <v>20</v>
      </c>
      <c r="D114" s="64">
        <v>3053.6706002526812</v>
      </c>
      <c r="E114" s="63">
        <v>5.0800000000000125</v>
      </c>
      <c r="F114" s="64">
        <v>5242.2961038961166</v>
      </c>
      <c r="G114" s="63">
        <v>3.3600000000000065</v>
      </c>
      <c r="H114" s="64">
        <v>26023.658734304929</v>
      </c>
      <c r="I114" s="63">
        <v>0.19999999999999973</v>
      </c>
      <c r="J114" s="64">
        <v>25187.851999999966</v>
      </c>
      <c r="K114" s="63">
        <v>18.866666666666667</v>
      </c>
      <c r="L114" s="64">
        <v>2169.6666666666665</v>
      </c>
      <c r="M114" s="65">
        <v>61680</v>
      </c>
      <c r="N114" s="74">
        <v>1</v>
      </c>
      <c r="O114" s="75">
        <v>61680</v>
      </c>
      <c r="P114" s="68"/>
      <c r="Q114" s="69">
        <v>61680</v>
      </c>
      <c r="R114" s="70">
        <v>1</v>
      </c>
      <c r="S114" s="69"/>
      <c r="U114" s="71"/>
      <c r="V114" s="71"/>
      <c r="W114" s="71"/>
    </row>
    <row r="115" spans="1:23" ht="16.5">
      <c r="A115" s="72" t="s">
        <v>2353</v>
      </c>
      <c r="B115" s="73" t="s">
        <v>2354</v>
      </c>
      <c r="C115" s="63">
        <v>38.399999999999864</v>
      </c>
      <c r="D115" s="64">
        <v>5863.0475524851272</v>
      </c>
      <c r="E115" s="63">
        <v>3.1799999999999784</v>
      </c>
      <c r="F115" s="64">
        <v>3281.5948051947826</v>
      </c>
      <c r="G115" s="63">
        <v>2.0600000000000023</v>
      </c>
      <c r="H115" s="64">
        <v>15954.981247817888</v>
      </c>
      <c r="I115" s="63">
        <v>0</v>
      </c>
      <c r="J115" s="64">
        <v>0</v>
      </c>
      <c r="K115" s="63">
        <v>35.466666666666669</v>
      </c>
      <c r="L115" s="64">
        <v>4078.666666666667</v>
      </c>
      <c r="M115" s="65">
        <v>29180</v>
      </c>
      <c r="N115" s="74">
        <v>1</v>
      </c>
      <c r="O115" s="75">
        <v>29180</v>
      </c>
      <c r="P115" s="68"/>
      <c r="Q115" s="69">
        <v>29180</v>
      </c>
      <c r="R115" s="70">
        <v>1</v>
      </c>
      <c r="S115" s="69"/>
      <c r="U115" s="71"/>
      <c r="V115" s="71"/>
      <c r="W115" s="71"/>
    </row>
    <row r="116" spans="1:23" ht="16.5">
      <c r="A116" s="72" t="s">
        <v>2355</v>
      </c>
      <c r="B116" s="73" t="s">
        <v>2356</v>
      </c>
      <c r="C116" s="63">
        <v>28.199999999999818</v>
      </c>
      <c r="D116" s="64">
        <v>4305.6755463562531</v>
      </c>
      <c r="E116" s="63">
        <v>1.5</v>
      </c>
      <c r="F116" s="64">
        <v>1547.922077922078</v>
      </c>
      <c r="G116" s="63">
        <v>0.40999999999999659</v>
      </c>
      <c r="H116" s="64">
        <v>3175.5059765074138</v>
      </c>
      <c r="I116" s="63">
        <v>9.9999999999997868E-3</v>
      </c>
      <c r="J116" s="64">
        <v>1259.3925999999731</v>
      </c>
      <c r="K116" s="63">
        <v>216.53333333333336</v>
      </c>
      <c r="L116" s="64">
        <v>24901.333333333336</v>
      </c>
      <c r="M116" s="65">
        <v>35190</v>
      </c>
      <c r="N116" s="74">
        <v>1</v>
      </c>
      <c r="O116" s="75">
        <v>35190</v>
      </c>
      <c r="P116" s="68"/>
      <c r="Q116" s="69">
        <v>35190</v>
      </c>
      <c r="R116" s="70">
        <v>1</v>
      </c>
      <c r="S116" s="69"/>
      <c r="U116" s="71"/>
      <c r="V116" s="71"/>
      <c r="W116" s="71"/>
    </row>
    <row r="117" spans="1:23" ht="16.5">
      <c r="A117" s="72" t="s">
        <v>2357</v>
      </c>
      <c r="B117" s="73" t="s">
        <v>2358</v>
      </c>
      <c r="C117" s="63">
        <v>34.299999999999955</v>
      </c>
      <c r="D117" s="64">
        <v>5237.0450794333419</v>
      </c>
      <c r="E117" s="63">
        <v>3.5199999999999818</v>
      </c>
      <c r="F117" s="64">
        <v>3632.4571428571239</v>
      </c>
      <c r="G117" s="63">
        <v>1.6200000000000045</v>
      </c>
      <c r="H117" s="64">
        <v>12547.121175468459</v>
      </c>
      <c r="I117" s="63">
        <v>0.12999999999999989</v>
      </c>
      <c r="J117" s="64">
        <v>16372.103799999986</v>
      </c>
      <c r="K117" s="63">
        <v>7.2833333333333332</v>
      </c>
      <c r="L117" s="64">
        <v>837.58333333333337</v>
      </c>
      <c r="M117" s="65">
        <v>38630</v>
      </c>
      <c r="N117" s="74">
        <v>2</v>
      </c>
      <c r="O117" s="75">
        <v>19320</v>
      </c>
      <c r="P117" s="68"/>
      <c r="Q117" s="69"/>
      <c r="R117" s="70">
        <v>2</v>
      </c>
      <c r="S117" s="69">
        <v>19315</v>
      </c>
      <c r="U117" s="71"/>
      <c r="V117" s="71"/>
      <c r="W117" s="71"/>
    </row>
    <row r="118" spans="1:23" ht="16.5">
      <c r="A118" s="72" t="s">
        <v>2359</v>
      </c>
      <c r="B118" s="73" t="s">
        <v>2360</v>
      </c>
      <c r="C118" s="63">
        <v>29.5</v>
      </c>
      <c r="D118" s="64">
        <v>4504.1641353727045</v>
      </c>
      <c r="E118" s="63">
        <v>73.850000000000023</v>
      </c>
      <c r="F118" s="64">
        <v>76209.363636363661</v>
      </c>
      <c r="G118" s="63">
        <v>4.1899999999999977</v>
      </c>
      <c r="H118" s="64">
        <v>32452.122052600411</v>
      </c>
      <c r="I118" s="63">
        <v>0</v>
      </c>
      <c r="J118" s="64">
        <v>0</v>
      </c>
      <c r="K118" s="63">
        <v>0</v>
      </c>
      <c r="L118" s="64">
        <v>0</v>
      </c>
      <c r="M118" s="65">
        <v>113170</v>
      </c>
      <c r="N118" s="74">
        <v>2</v>
      </c>
      <c r="O118" s="75">
        <v>56590</v>
      </c>
      <c r="P118" s="68"/>
      <c r="Q118" s="69"/>
      <c r="R118" s="70">
        <v>2</v>
      </c>
      <c r="S118" s="69">
        <v>56585</v>
      </c>
      <c r="U118" s="71"/>
      <c r="V118" s="71"/>
      <c r="W118" s="71"/>
    </row>
    <row r="119" spans="1:23" ht="16.5">
      <c r="A119" s="72" t="s">
        <v>2361</v>
      </c>
      <c r="B119" s="73" t="s">
        <v>2362</v>
      </c>
      <c r="C119" s="63">
        <v>19.600000000000136</v>
      </c>
      <c r="D119" s="64">
        <v>2992.5971882476483</v>
      </c>
      <c r="E119" s="63">
        <v>5.039999999999992</v>
      </c>
      <c r="F119" s="64">
        <v>5201.0181818181736</v>
      </c>
      <c r="G119" s="63">
        <v>2.1200000000000045</v>
      </c>
      <c r="H119" s="64">
        <v>16419.689439501923</v>
      </c>
      <c r="I119" s="63">
        <v>8.0000000000000071E-2</v>
      </c>
      <c r="J119" s="64">
        <v>10075.140800000008</v>
      </c>
      <c r="K119" s="63">
        <v>6.6666666666666666E-2</v>
      </c>
      <c r="L119" s="64">
        <v>7.666666666666667</v>
      </c>
      <c r="M119" s="65">
        <v>34700</v>
      </c>
      <c r="N119" s="74">
        <v>2</v>
      </c>
      <c r="O119" s="75">
        <v>17350</v>
      </c>
      <c r="P119" s="68"/>
      <c r="Q119" s="69"/>
      <c r="R119" s="70">
        <v>2</v>
      </c>
      <c r="S119" s="69">
        <v>17350</v>
      </c>
      <c r="U119" s="71"/>
      <c r="V119" s="71"/>
      <c r="W119" s="71"/>
    </row>
    <row r="120" spans="1:23" ht="16.5">
      <c r="A120" s="72" t="s">
        <v>2363</v>
      </c>
      <c r="B120" s="73" t="s">
        <v>2364</v>
      </c>
      <c r="C120" s="63">
        <v>31.700000000000045</v>
      </c>
      <c r="D120" s="64">
        <v>4840.0679014005073</v>
      </c>
      <c r="E120" s="63">
        <v>10.5</v>
      </c>
      <c r="F120" s="64">
        <v>10835.454545454544</v>
      </c>
      <c r="G120" s="63">
        <v>4.6799999999999926</v>
      </c>
      <c r="H120" s="64">
        <v>36247.238951353167</v>
      </c>
      <c r="I120" s="63">
        <v>0.28000000000000025</v>
      </c>
      <c r="J120" s="64">
        <v>35262.992800000029</v>
      </c>
      <c r="K120" s="63">
        <v>0</v>
      </c>
      <c r="L120" s="64">
        <v>0</v>
      </c>
      <c r="M120" s="65">
        <v>87190</v>
      </c>
      <c r="N120" s="74">
        <v>2</v>
      </c>
      <c r="O120" s="75">
        <v>43600</v>
      </c>
      <c r="P120" s="68"/>
      <c r="Q120" s="69"/>
      <c r="R120" s="70">
        <v>2</v>
      </c>
      <c r="S120" s="69">
        <v>43595</v>
      </c>
      <c r="U120" s="71"/>
      <c r="V120" s="71"/>
      <c r="W120" s="71"/>
    </row>
    <row r="121" spans="1:23" ht="16.5">
      <c r="A121" s="72" t="s">
        <v>2365</v>
      </c>
      <c r="B121" s="73" t="s">
        <v>2366</v>
      </c>
      <c r="C121" s="63">
        <v>59.5</v>
      </c>
      <c r="D121" s="64">
        <v>9084.6700357517275</v>
      </c>
      <c r="E121" s="63">
        <v>6.4399999999999977</v>
      </c>
      <c r="F121" s="64">
        <v>6645.745454545452</v>
      </c>
      <c r="G121" s="63">
        <v>5.0600000000000023</v>
      </c>
      <c r="H121" s="64">
        <v>39190.390832018675</v>
      </c>
      <c r="I121" s="63">
        <v>0</v>
      </c>
      <c r="J121" s="64">
        <v>0</v>
      </c>
      <c r="K121" s="63">
        <v>78.033333333333331</v>
      </c>
      <c r="L121" s="64">
        <v>8973.8333333333339</v>
      </c>
      <c r="M121" s="65">
        <v>63890</v>
      </c>
      <c r="N121" s="74">
        <v>2</v>
      </c>
      <c r="O121" s="75">
        <v>31950</v>
      </c>
      <c r="P121" s="68"/>
      <c r="Q121" s="69"/>
      <c r="R121" s="70">
        <v>2</v>
      </c>
      <c r="S121" s="69">
        <v>31945</v>
      </c>
      <c r="U121" s="71"/>
      <c r="V121" s="71"/>
      <c r="W121" s="71"/>
    </row>
    <row r="122" spans="1:23" ht="16.5">
      <c r="A122" s="72" t="s">
        <v>2367</v>
      </c>
      <c r="B122" s="73" t="s">
        <v>2368</v>
      </c>
      <c r="C122" s="63">
        <v>28.100000000000136</v>
      </c>
      <c r="D122" s="64">
        <v>4290.4071933550376</v>
      </c>
      <c r="E122" s="63">
        <v>5.2599999999999909</v>
      </c>
      <c r="F122" s="64">
        <v>5428.0467532467446</v>
      </c>
      <c r="G122" s="63">
        <v>4.3299999999999983</v>
      </c>
      <c r="H122" s="64">
        <v>33536.441166529781</v>
      </c>
      <c r="I122" s="63">
        <v>1.0000000000000231E-2</v>
      </c>
      <c r="J122" s="64">
        <v>1259.392600000029</v>
      </c>
      <c r="K122" s="63">
        <v>20.5</v>
      </c>
      <c r="L122" s="64">
        <v>2357.5</v>
      </c>
      <c r="M122" s="65">
        <v>46870</v>
      </c>
      <c r="N122" s="74">
        <v>2</v>
      </c>
      <c r="O122" s="75">
        <v>23440</v>
      </c>
      <c r="P122" s="68"/>
      <c r="Q122" s="69"/>
      <c r="R122" s="70">
        <v>2</v>
      </c>
      <c r="S122" s="69">
        <v>23435</v>
      </c>
      <c r="U122" s="71"/>
      <c r="V122" s="71"/>
      <c r="W122" s="71"/>
    </row>
    <row r="123" spans="1:23" ht="16.5">
      <c r="A123" s="72" t="s">
        <v>2369</v>
      </c>
      <c r="B123" s="73" t="s">
        <v>2370</v>
      </c>
      <c r="C123" s="63">
        <v>24</v>
      </c>
      <c r="D123" s="64">
        <v>3664.4047203032178</v>
      </c>
      <c r="E123" s="63">
        <v>2.910000000000025</v>
      </c>
      <c r="F123" s="64">
        <v>3002.9688311688569</v>
      </c>
      <c r="G123" s="63">
        <v>0.39999999999999147</v>
      </c>
      <c r="H123" s="64">
        <v>3098.0546112267052</v>
      </c>
      <c r="I123" s="63">
        <v>0.12000000000000011</v>
      </c>
      <c r="J123" s="64">
        <v>15112.711200000012</v>
      </c>
      <c r="K123" s="63">
        <v>78.150000000000006</v>
      </c>
      <c r="L123" s="64">
        <v>8987.25</v>
      </c>
      <c r="M123" s="65">
        <v>33870</v>
      </c>
      <c r="N123" s="74">
        <v>2</v>
      </c>
      <c r="O123" s="75">
        <v>16940</v>
      </c>
      <c r="P123" s="68"/>
      <c r="Q123" s="69"/>
      <c r="R123" s="70">
        <v>2</v>
      </c>
      <c r="S123" s="69">
        <v>16935</v>
      </c>
      <c r="U123" s="71"/>
      <c r="V123" s="71"/>
      <c r="W123" s="71"/>
    </row>
    <row r="124" spans="1:23" ht="16.5">
      <c r="A124" s="72" t="s">
        <v>2371</v>
      </c>
      <c r="B124" s="73" t="s">
        <v>2372</v>
      </c>
      <c r="C124" s="63">
        <v>39.900000000000091</v>
      </c>
      <c r="D124" s="64">
        <v>6092.0728475041133</v>
      </c>
      <c r="E124" s="63">
        <v>8.910000000000025</v>
      </c>
      <c r="F124" s="64">
        <v>9194.6571428571697</v>
      </c>
      <c r="G124" s="63">
        <v>4.9399999999999977</v>
      </c>
      <c r="H124" s="64">
        <v>38260.97444865061</v>
      </c>
      <c r="I124" s="63">
        <v>0.26000000000000023</v>
      </c>
      <c r="J124" s="64">
        <v>32744.207600000027</v>
      </c>
      <c r="K124" s="63">
        <v>317.18333333333339</v>
      </c>
      <c r="L124" s="64">
        <v>36476.083333333343</v>
      </c>
      <c r="M124" s="65">
        <v>122770</v>
      </c>
      <c r="N124" s="74">
        <v>2</v>
      </c>
      <c r="O124" s="75">
        <v>61390</v>
      </c>
      <c r="P124" s="68"/>
      <c r="Q124" s="69"/>
      <c r="R124" s="70">
        <v>2</v>
      </c>
      <c r="S124" s="69">
        <v>61385</v>
      </c>
      <c r="U124" s="71"/>
      <c r="V124" s="71"/>
      <c r="W124" s="71"/>
    </row>
    <row r="125" spans="1:23" ht="16.5">
      <c r="A125" s="72" t="s">
        <v>2373</v>
      </c>
      <c r="B125" s="73" t="s">
        <v>2374</v>
      </c>
      <c r="C125" s="63">
        <v>0</v>
      </c>
      <c r="D125" s="64">
        <v>0</v>
      </c>
      <c r="E125" s="63">
        <v>8.6700000000000159</v>
      </c>
      <c r="F125" s="64">
        <v>8946.9896103896263</v>
      </c>
      <c r="G125" s="63">
        <v>3.9100000000000108</v>
      </c>
      <c r="H125" s="64">
        <v>30283.483824741772</v>
      </c>
      <c r="I125" s="63">
        <v>0.10000000000000053</v>
      </c>
      <c r="J125" s="64">
        <v>12593.926000000067</v>
      </c>
      <c r="K125" s="63">
        <v>60.133333333333333</v>
      </c>
      <c r="L125" s="64">
        <v>6915.333333333333</v>
      </c>
      <c r="M125" s="65">
        <v>58740</v>
      </c>
      <c r="N125" s="74">
        <v>2</v>
      </c>
      <c r="O125" s="75">
        <v>29370</v>
      </c>
      <c r="P125" s="68"/>
      <c r="Q125" s="69"/>
      <c r="R125" s="70">
        <v>2</v>
      </c>
      <c r="S125" s="69">
        <v>29370</v>
      </c>
      <c r="U125" s="71"/>
      <c r="V125" s="71"/>
      <c r="W125" s="71"/>
    </row>
    <row r="126" spans="1:23" ht="16.5">
      <c r="A126" s="72" t="s">
        <v>2375</v>
      </c>
      <c r="B126" s="73" t="s">
        <v>2376</v>
      </c>
      <c r="C126" s="63">
        <v>29.700000000000045</v>
      </c>
      <c r="D126" s="64">
        <v>4534.7008413752383</v>
      </c>
      <c r="E126" s="63">
        <v>4.589999999999975</v>
      </c>
      <c r="F126" s="64">
        <v>4736.6415584415327</v>
      </c>
      <c r="G126" s="63">
        <v>1.6700000000000017</v>
      </c>
      <c r="H126" s="64">
        <v>12934.378001871783</v>
      </c>
      <c r="I126" s="63">
        <v>0.32000000000000028</v>
      </c>
      <c r="J126" s="64">
        <v>40300.563200000033</v>
      </c>
      <c r="K126" s="63">
        <v>59.11666666666666</v>
      </c>
      <c r="L126" s="64">
        <v>6798.4166666666661</v>
      </c>
      <c r="M126" s="65">
        <v>69300</v>
      </c>
      <c r="N126" s="74">
        <v>2</v>
      </c>
      <c r="O126" s="75">
        <v>34650</v>
      </c>
      <c r="P126" s="68"/>
      <c r="Q126" s="69"/>
      <c r="R126" s="70">
        <v>2</v>
      </c>
      <c r="S126" s="69">
        <v>34650</v>
      </c>
      <c r="U126" s="71"/>
      <c r="V126" s="71"/>
      <c r="W126" s="71"/>
    </row>
    <row r="127" spans="1:23" ht="16.5">
      <c r="A127" s="72" t="s">
        <v>2377</v>
      </c>
      <c r="B127" s="73" t="s">
        <v>2378</v>
      </c>
      <c r="C127" s="63">
        <v>32.900000000000091</v>
      </c>
      <c r="D127" s="64">
        <v>5023.288137415675</v>
      </c>
      <c r="E127" s="63">
        <v>5.460000000000008</v>
      </c>
      <c r="F127" s="64">
        <v>5634.4363636363723</v>
      </c>
      <c r="G127" s="63">
        <v>2.2800000000000011</v>
      </c>
      <c r="H127" s="64">
        <v>17658.911283992606</v>
      </c>
      <c r="I127" s="63">
        <v>0.16999999999999993</v>
      </c>
      <c r="J127" s="64">
        <v>21409.67419999999</v>
      </c>
      <c r="K127" s="63">
        <v>108.9</v>
      </c>
      <c r="L127" s="64">
        <v>12523.5</v>
      </c>
      <c r="M127" s="65">
        <v>62250</v>
      </c>
      <c r="N127" s="74">
        <v>2</v>
      </c>
      <c r="O127" s="75">
        <v>31130</v>
      </c>
      <c r="P127" s="68"/>
      <c r="Q127" s="69"/>
      <c r="R127" s="70">
        <v>2</v>
      </c>
      <c r="S127" s="69">
        <v>31125</v>
      </c>
      <c r="U127" s="71"/>
      <c r="V127" s="71"/>
      <c r="W127" s="71"/>
    </row>
    <row r="128" spans="1:23" ht="16.5">
      <c r="A128" s="72" t="s">
        <v>2379</v>
      </c>
      <c r="B128" s="73" t="s">
        <v>2380</v>
      </c>
      <c r="C128" s="63">
        <v>26.599999999999909</v>
      </c>
      <c r="D128" s="64">
        <v>4061.3818983360525</v>
      </c>
      <c r="E128" s="63">
        <v>4.3100000000000023</v>
      </c>
      <c r="F128" s="64">
        <v>4447.6961038961063</v>
      </c>
      <c r="G128" s="63">
        <v>1.3299999999999983</v>
      </c>
      <c r="H128" s="64">
        <v>10301.031582329</v>
      </c>
      <c r="I128" s="63">
        <v>9.9999999999997868E-3</v>
      </c>
      <c r="J128" s="64">
        <v>1259.3925999999731</v>
      </c>
      <c r="K128" s="63">
        <v>50.683333333333337</v>
      </c>
      <c r="L128" s="64">
        <v>5828.5833333333339</v>
      </c>
      <c r="M128" s="65">
        <v>25900</v>
      </c>
      <c r="N128" s="74">
        <v>2</v>
      </c>
      <c r="O128" s="75">
        <v>12950</v>
      </c>
      <c r="P128" s="68"/>
      <c r="Q128" s="69"/>
      <c r="R128" s="70">
        <v>2</v>
      </c>
      <c r="S128" s="69">
        <v>12950</v>
      </c>
      <c r="U128" s="71"/>
      <c r="V128" s="71"/>
      <c r="W128" s="71"/>
    </row>
    <row r="129" spans="1:23" ht="16.5">
      <c r="A129" s="72" t="s">
        <v>2381</v>
      </c>
      <c r="B129" s="73" t="s">
        <v>2382</v>
      </c>
      <c r="C129" s="63">
        <v>30</v>
      </c>
      <c r="D129" s="64">
        <v>4580.505900379022</v>
      </c>
      <c r="E129" s="63">
        <v>14.349999999999966</v>
      </c>
      <c r="F129" s="64">
        <v>14808.45454545451</v>
      </c>
      <c r="G129" s="63">
        <v>8.2700000000000102</v>
      </c>
      <c r="H129" s="64">
        <v>64052.279087113573</v>
      </c>
      <c r="I129" s="63">
        <v>0.12000000000000011</v>
      </c>
      <c r="J129" s="64">
        <v>15112.711200000012</v>
      </c>
      <c r="K129" s="63">
        <v>328.16666666666669</v>
      </c>
      <c r="L129" s="64">
        <v>37739.166666666672</v>
      </c>
      <c r="M129" s="65">
        <v>136290</v>
      </c>
      <c r="N129" s="74">
        <v>2</v>
      </c>
      <c r="O129" s="75">
        <v>68150</v>
      </c>
      <c r="P129" s="68"/>
      <c r="Q129" s="69"/>
      <c r="R129" s="70">
        <v>2</v>
      </c>
      <c r="S129" s="69">
        <v>68145</v>
      </c>
      <c r="U129" s="71"/>
      <c r="V129" s="71"/>
      <c r="W129" s="71"/>
    </row>
    <row r="130" spans="1:23" ht="16.5">
      <c r="A130" s="72" t="s">
        <v>2383</v>
      </c>
      <c r="B130" s="73" t="s">
        <v>2384</v>
      </c>
      <c r="C130" s="63">
        <v>18.099999999999909</v>
      </c>
      <c r="D130" s="64">
        <v>2763.5718932286627</v>
      </c>
      <c r="E130" s="63">
        <v>5.3799999999999955</v>
      </c>
      <c r="F130" s="64">
        <v>5551.8805194805145</v>
      </c>
      <c r="G130" s="63">
        <v>2</v>
      </c>
      <c r="H130" s="64">
        <v>15490.273056133856</v>
      </c>
      <c r="I130" s="63">
        <v>8.0000000000000071E-2</v>
      </c>
      <c r="J130" s="64">
        <v>10075.140800000008</v>
      </c>
      <c r="K130" s="63">
        <v>6.2666666666666666</v>
      </c>
      <c r="L130" s="64">
        <v>720.66666666666663</v>
      </c>
      <c r="M130" s="65">
        <v>34600</v>
      </c>
      <c r="N130" s="74">
        <v>2</v>
      </c>
      <c r="O130" s="75">
        <v>17300</v>
      </c>
      <c r="P130" s="68"/>
      <c r="Q130" s="69"/>
      <c r="R130" s="70">
        <v>2</v>
      </c>
      <c r="S130" s="69">
        <v>17300</v>
      </c>
      <c r="U130" s="71"/>
      <c r="V130" s="71"/>
      <c r="W130" s="71"/>
    </row>
    <row r="131" spans="1:23" ht="16.5">
      <c r="A131" s="72" t="s">
        <v>2385</v>
      </c>
      <c r="B131" s="73" t="s">
        <v>2386</v>
      </c>
      <c r="C131" s="63">
        <v>23.799999999999955</v>
      </c>
      <c r="D131" s="64">
        <v>3633.8680143006836</v>
      </c>
      <c r="E131" s="63">
        <v>8.4700000000000273</v>
      </c>
      <c r="F131" s="64">
        <v>8740.6000000000276</v>
      </c>
      <c r="G131" s="63">
        <v>4.9000000000000057</v>
      </c>
      <c r="H131" s="64">
        <v>37951.168987527992</v>
      </c>
      <c r="I131" s="63">
        <v>0.12000000000000011</v>
      </c>
      <c r="J131" s="64">
        <v>15112.711200000012</v>
      </c>
      <c r="K131" s="63">
        <v>72.25</v>
      </c>
      <c r="L131" s="64">
        <v>8308.75</v>
      </c>
      <c r="M131" s="65">
        <v>73750</v>
      </c>
      <c r="N131" s="74">
        <v>2</v>
      </c>
      <c r="O131" s="75">
        <v>36880</v>
      </c>
      <c r="P131" s="68"/>
      <c r="Q131" s="69"/>
      <c r="R131" s="70">
        <v>2</v>
      </c>
      <c r="S131" s="69">
        <v>36875</v>
      </c>
      <c r="U131" s="71"/>
      <c r="V131" s="71"/>
      <c r="W131" s="71"/>
    </row>
    <row r="132" spans="1:23" ht="16.5">
      <c r="A132" s="72" t="s">
        <v>2387</v>
      </c>
      <c r="B132" s="73" t="s">
        <v>2388</v>
      </c>
      <c r="C132" s="63">
        <v>22</v>
      </c>
      <c r="D132" s="64">
        <v>3359.0376602779493</v>
      </c>
      <c r="E132" s="63">
        <v>7.9399999999999977</v>
      </c>
      <c r="F132" s="64">
        <v>8193.6675324675307</v>
      </c>
      <c r="G132" s="63">
        <v>5.7400000000000091</v>
      </c>
      <c r="H132" s="64">
        <v>44457.083671104236</v>
      </c>
      <c r="I132" s="63">
        <v>9.9999999999997868E-3</v>
      </c>
      <c r="J132" s="64">
        <v>1259.3925999999731</v>
      </c>
      <c r="K132" s="63">
        <v>5.25</v>
      </c>
      <c r="L132" s="64">
        <v>603.75</v>
      </c>
      <c r="M132" s="65">
        <v>57870</v>
      </c>
      <c r="N132" s="74">
        <v>2</v>
      </c>
      <c r="O132" s="75">
        <v>28940</v>
      </c>
      <c r="P132" s="68"/>
      <c r="Q132" s="69"/>
      <c r="R132" s="70">
        <v>2</v>
      </c>
      <c r="S132" s="69">
        <v>28935</v>
      </c>
      <c r="U132" s="71"/>
      <c r="V132" s="71"/>
      <c r="W132" s="71"/>
    </row>
    <row r="133" spans="1:23" ht="16.5">
      <c r="A133" s="72" t="s">
        <v>2389</v>
      </c>
      <c r="B133" s="73" t="s">
        <v>2390</v>
      </c>
      <c r="C133" s="63">
        <v>41.299999999999955</v>
      </c>
      <c r="D133" s="64">
        <v>6305.8297895217802</v>
      </c>
      <c r="E133" s="63">
        <v>1.5999999999999659</v>
      </c>
      <c r="F133" s="64">
        <v>1651.1168831168479</v>
      </c>
      <c r="G133" s="63">
        <v>0.35999999999999943</v>
      </c>
      <c r="H133" s="64">
        <v>2788.2491501040895</v>
      </c>
      <c r="I133" s="63">
        <v>0.33999999999999986</v>
      </c>
      <c r="J133" s="64">
        <v>42819.348399999981</v>
      </c>
      <c r="K133" s="63">
        <v>133.53333333333333</v>
      </c>
      <c r="L133" s="64">
        <v>15356.333333333334</v>
      </c>
      <c r="M133" s="65">
        <v>68920</v>
      </c>
      <c r="N133" s="74">
        <v>1</v>
      </c>
      <c r="O133" s="75">
        <v>68920</v>
      </c>
      <c r="P133" s="68"/>
      <c r="Q133" s="69">
        <v>68920</v>
      </c>
      <c r="R133" s="70">
        <v>1</v>
      </c>
      <c r="S133" s="69"/>
      <c r="U133" s="71"/>
      <c r="V133" s="71"/>
      <c r="W133" s="71"/>
    </row>
    <row r="134" spans="1:23" ht="16.5">
      <c r="A134" s="72" t="s">
        <v>2391</v>
      </c>
      <c r="B134" s="73" t="s">
        <v>2392</v>
      </c>
      <c r="C134" s="63">
        <v>51.200000000000045</v>
      </c>
      <c r="D134" s="64">
        <v>7817.3967366468714</v>
      </c>
      <c r="E134" s="63">
        <v>9.5199999999999818</v>
      </c>
      <c r="F134" s="64">
        <v>9824.1454545454362</v>
      </c>
      <c r="G134" s="63">
        <v>1.9100000000000037</v>
      </c>
      <c r="H134" s="64">
        <v>14793.210768607862</v>
      </c>
      <c r="I134" s="63">
        <v>0</v>
      </c>
      <c r="J134" s="64">
        <v>0</v>
      </c>
      <c r="K134" s="63">
        <v>0</v>
      </c>
      <c r="L134" s="64">
        <v>0</v>
      </c>
      <c r="M134" s="65">
        <v>32430</v>
      </c>
      <c r="N134" s="74">
        <v>1</v>
      </c>
      <c r="O134" s="75">
        <v>32430</v>
      </c>
      <c r="P134" s="68"/>
      <c r="Q134" s="69">
        <v>32430</v>
      </c>
      <c r="R134" s="70">
        <v>1</v>
      </c>
      <c r="S134" s="69"/>
      <c r="U134" s="71"/>
      <c r="V134" s="71"/>
      <c r="W134" s="71"/>
    </row>
    <row r="135" spans="1:23" ht="16.5">
      <c r="A135" s="72" t="s">
        <v>2393</v>
      </c>
      <c r="B135" s="73" t="s">
        <v>2394</v>
      </c>
      <c r="C135" s="63">
        <v>15.5</v>
      </c>
      <c r="D135" s="64">
        <v>2366.594715195828</v>
      </c>
      <c r="E135" s="63">
        <v>2.9799999999999898</v>
      </c>
      <c r="F135" s="64">
        <v>3075.2051948051844</v>
      </c>
      <c r="G135" s="63">
        <v>1.5100000000000051</v>
      </c>
      <c r="H135" s="64">
        <v>11695.156157381101</v>
      </c>
      <c r="I135" s="63">
        <v>0</v>
      </c>
      <c r="J135" s="64">
        <v>0</v>
      </c>
      <c r="K135" s="63">
        <v>188.00000000000003</v>
      </c>
      <c r="L135" s="64">
        <v>21620.000000000004</v>
      </c>
      <c r="M135" s="65">
        <v>38760</v>
      </c>
      <c r="N135" s="74">
        <v>1</v>
      </c>
      <c r="O135" s="75">
        <v>38760</v>
      </c>
      <c r="P135" s="68"/>
      <c r="Q135" s="69">
        <v>38760</v>
      </c>
      <c r="R135" s="70">
        <v>1</v>
      </c>
      <c r="S135" s="69"/>
      <c r="U135" s="71"/>
      <c r="V135" s="71"/>
      <c r="W135" s="71"/>
    </row>
    <row r="136" spans="1:23" ht="16.5">
      <c r="A136" s="72" t="s">
        <v>2395</v>
      </c>
      <c r="B136" s="73" t="s">
        <v>2396</v>
      </c>
      <c r="C136" s="63">
        <v>20.199999999999932</v>
      </c>
      <c r="D136" s="64">
        <v>3084.2073062551976</v>
      </c>
      <c r="E136" s="63">
        <v>2.2600000000000193</v>
      </c>
      <c r="F136" s="64">
        <v>2332.2025974026174</v>
      </c>
      <c r="G136" s="63">
        <v>1.490000000000002</v>
      </c>
      <c r="H136" s="64">
        <v>11540.253426819738</v>
      </c>
      <c r="I136" s="63">
        <v>0.16999999999999993</v>
      </c>
      <c r="J136" s="64">
        <v>21409.67419999999</v>
      </c>
      <c r="K136" s="63">
        <v>0.73333333333333339</v>
      </c>
      <c r="L136" s="64">
        <v>84.333333333333343</v>
      </c>
      <c r="M136" s="65">
        <v>38450</v>
      </c>
      <c r="N136" s="74">
        <v>1</v>
      </c>
      <c r="O136" s="75">
        <v>38450</v>
      </c>
      <c r="P136" s="68"/>
      <c r="Q136" s="69">
        <v>38450</v>
      </c>
      <c r="R136" s="70">
        <v>1</v>
      </c>
      <c r="S136" s="69"/>
      <c r="U136" s="71"/>
      <c r="V136" s="71"/>
      <c r="W136" s="71"/>
    </row>
    <row r="137" spans="1:23" ht="16.5">
      <c r="A137" s="72" t="s">
        <v>2397</v>
      </c>
      <c r="B137" s="73" t="s">
        <v>2398</v>
      </c>
      <c r="C137" s="63">
        <v>13.099999999999909</v>
      </c>
      <c r="D137" s="64">
        <v>2000.1542431654923</v>
      </c>
      <c r="E137" s="63">
        <v>2.5600000000000023</v>
      </c>
      <c r="F137" s="64">
        <v>2641.7870129870153</v>
      </c>
      <c r="G137" s="63">
        <v>0.79999999999999716</v>
      </c>
      <c r="H137" s="64">
        <v>6196.1092224535205</v>
      </c>
      <c r="I137" s="63">
        <v>0.10999999999999988</v>
      </c>
      <c r="J137" s="64">
        <v>13853.318599999984</v>
      </c>
      <c r="K137" s="63">
        <v>5.4166666666666661</v>
      </c>
      <c r="L137" s="64">
        <v>622.91666666666663</v>
      </c>
      <c r="M137" s="65">
        <v>25310</v>
      </c>
      <c r="N137" s="74">
        <v>1</v>
      </c>
      <c r="O137" s="75">
        <v>25310</v>
      </c>
      <c r="P137" s="68"/>
      <c r="Q137" s="69">
        <v>25310</v>
      </c>
      <c r="R137" s="70">
        <v>1</v>
      </c>
      <c r="S137" s="69"/>
      <c r="U137" s="71"/>
      <c r="V137" s="71"/>
      <c r="W137" s="71"/>
    </row>
    <row r="138" spans="1:23" ht="16.5">
      <c r="A138" s="72" t="s">
        <v>2399</v>
      </c>
      <c r="B138" s="73" t="s">
        <v>2400</v>
      </c>
      <c r="C138" s="63">
        <v>16.600000000000136</v>
      </c>
      <c r="D138" s="64">
        <v>2534.5465982097462</v>
      </c>
      <c r="E138" s="63">
        <v>3.5600000000000307</v>
      </c>
      <c r="F138" s="64">
        <v>3673.7350649350969</v>
      </c>
      <c r="G138" s="63">
        <v>1.3799999999999955</v>
      </c>
      <c r="H138" s="64">
        <v>10688.288408732325</v>
      </c>
      <c r="I138" s="63">
        <v>0.2200000000000002</v>
      </c>
      <c r="J138" s="64">
        <v>27706.637200000023</v>
      </c>
      <c r="K138" s="63">
        <v>146.43333333333334</v>
      </c>
      <c r="L138" s="64">
        <v>16839.833333333332</v>
      </c>
      <c r="M138" s="65">
        <v>61440</v>
      </c>
      <c r="N138" s="74">
        <v>2</v>
      </c>
      <c r="O138" s="75">
        <v>30720</v>
      </c>
      <c r="P138" s="68"/>
      <c r="Q138" s="69"/>
      <c r="R138" s="70">
        <v>2</v>
      </c>
      <c r="S138" s="69">
        <v>30720</v>
      </c>
      <c r="U138" s="71"/>
      <c r="V138" s="71"/>
      <c r="W138" s="71"/>
    </row>
    <row r="139" spans="1:23" ht="16.5">
      <c r="A139" s="72" t="s">
        <v>2401</v>
      </c>
      <c r="B139" s="73" t="s">
        <v>2402</v>
      </c>
      <c r="C139" s="63">
        <v>42.200000000000045</v>
      </c>
      <c r="D139" s="64">
        <v>6443.2449665331642</v>
      </c>
      <c r="E139" s="63">
        <v>8.6299999999999955</v>
      </c>
      <c r="F139" s="64">
        <v>8905.7116883116851</v>
      </c>
      <c r="G139" s="63">
        <v>5.2900000000000063</v>
      </c>
      <c r="H139" s="64">
        <v>40971.772233474097</v>
      </c>
      <c r="I139" s="63">
        <v>2.0000000000000462E-2</v>
      </c>
      <c r="J139" s="64">
        <v>2518.785200000058</v>
      </c>
      <c r="K139" s="63">
        <v>4.1500000000000004</v>
      </c>
      <c r="L139" s="64">
        <v>477.25000000000006</v>
      </c>
      <c r="M139" s="65">
        <v>59320</v>
      </c>
      <c r="N139" s="74">
        <v>2</v>
      </c>
      <c r="O139" s="75">
        <v>29660</v>
      </c>
      <c r="P139" s="68"/>
      <c r="Q139" s="69"/>
      <c r="R139" s="70">
        <v>2</v>
      </c>
      <c r="S139" s="69">
        <v>29660</v>
      </c>
      <c r="U139" s="71"/>
      <c r="V139" s="71"/>
      <c r="W139" s="71"/>
    </row>
    <row r="140" spans="1:23" ht="16.5">
      <c r="A140" s="72" t="s">
        <v>2403</v>
      </c>
      <c r="B140" s="73" t="s">
        <v>2404</v>
      </c>
      <c r="C140" s="63">
        <v>12.5</v>
      </c>
      <c r="D140" s="64">
        <v>1908.5441251579259</v>
      </c>
      <c r="E140" s="63">
        <v>1.9299999999999784</v>
      </c>
      <c r="F140" s="64">
        <v>1991.6597402597181</v>
      </c>
      <c r="G140" s="63">
        <v>2.0300000000000011</v>
      </c>
      <c r="H140" s="64">
        <v>15722.627151975872</v>
      </c>
      <c r="I140" s="63">
        <v>0</v>
      </c>
      <c r="J140" s="64">
        <v>0</v>
      </c>
      <c r="K140" s="63">
        <v>10.166666666666666</v>
      </c>
      <c r="L140" s="64">
        <v>1169.1666666666665</v>
      </c>
      <c r="M140" s="65">
        <v>20790</v>
      </c>
      <c r="N140" s="74">
        <v>2</v>
      </c>
      <c r="O140" s="75">
        <v>10400</v>
      </c>
      <c r="P140" s="68"/>
      <c r="Q140" s="69"/>
      <c r="R140" s="70">
        <v>2</v>
      </c>
      <c r="S140" s="69">
        <v>10395</v>
      </c>
      <c r="U140" s="71"/>
      <c r="V140" s="71"/>
      <c r="W140" s="71"/>
    </row>
    <row r="141" spans="1:23" ht="16.5">
      <c r="A141" s="72" t="s">
        <v>2405</v>
      </c>
      <c r="B141" s="73" t="s">
        <v>2406</v>
      </c>
      <c r="C141" s="63">
        <v>31.900000000000091</v>
      </c>
      <c r="D141" s="64">
        <v>4870.604607403041</v>
      </c>
      <c r="E141" s="63">
        <v>8.1300000000000523</v>
      </c>
      <c r="F141" s="64">
        <v>8389.7376623377168</v>
      </c>
      <c r="G141" s="63">
        <v>5.1400000000000006</v>
      </c>
      <c r="H141" s="64">
        <v>39810.001754264013</v>
      </c>
      <c r="I141" s="63">
        <v>2.0000000000000018E-2</v>
      </c>
      <c r="J141" s="64">
        <v>2518.7852000000021</v>
      </c>
      <c r="K141" s="63">
        <v>0</v>
      </c>
      <c r="L141" s="64">
        <v>0</v>
      </c>
      <c r="M141" s="65">
        <v>55590</v>
      </c>
      <c r="N141" s="74">
        <v>2</v>
      </c>
      <c r="O141" s="75">
        <v>27800</v>
      </c>
      <c r="P141" s="68"/>
      <c r="Q141" s="69"/>
      <c r="R141" s="70">
        <v>2</v>
      </c>
      <c r="S141" s="69">
        <v>27795</v>
      </c>
      <c r="U141" s="71"/>
      <c r="V141" s="71"/>
      <c r="W141" s="71"/>
    </row>
    <row r="142" spans="1:23" ht="16.5">
      <c r="A142" s="72" t="s">
        <v>2407</v>
      </c>
      <c r="B142" s="73" t="s">
        <v>2408</v>
      </c>
      <c r="C142" s="63">
        <v>33.400000000000091</v>
      </c>
      <c r="D142" s="64">
        <v>5099.6299024219916</v>
      </c>
      <c r="E142" s="63">
        <v>4.1099999999999568</v>
      </c>
      <c r="F142" s="64">
        <v>4241.3064935064485</v>
      </c>
      <c r="G142" s="63">
        <v>1.7099999999999937</v>
      </c>
      <c r="H142" s="64">
        <v>13244.183462994399</v>
      </c>
      <c r="I142" s="63">
        <v>8.9999999999999858E-2</v>
      </c>
      <c r="J142" s="64">
        <v>11334.533399999982</v>
      </c>
      <c r="K142" s="63">
        <v>15.35</v>
      </c>
      <c r="L142" s="64">
        <v>1765.25</v>
      </c>
      <c r="M142" s="65">
        <v>35680</v>
      </c>
      <c r="N142" s="74">
        <v>2</v>
      </c>
      <c r="O142" s="75">
        <v>17840</v>
      </c>
      <c r="P142" s="68"/>
      <c r="Q142" s="69"/>
      <c r="R142" s="70">
        <v>2</v>
      </c>
      <c r="S142" s="69">
        <v>17840</v>
      </c>
      <c r="U142" s="71"/>
      <c r="V142" s="71"/>
      <c r="W142" s="71"/>
    </row>
    <row r="143" spans="1:23" ht="16.5">
      <c r="A143" s="72" t="s">
        <v>2409</v>
      </c>
      <c r="B143" s="73" t="s">
        <v>2410</v>
      </c>
      <c r="C143" s="63">
        <v>21.200000000000045</v>
      </c>
      <c r="D143" s="64">
        <v>3236.890836267849</v>
      </c>
      <c r="E143" s="63">
        <v>6.8100000000000023</v>
      </c>
      <c r="F143" s="64">
        <v>7027.5662337662361</v>
      </c>
      <c r="G143" s="63">
        <v>3.4399999999999977</v>
      </c>
      <c r="H143" s="64">
        <v>26643.269656550216</v>
      </c>
      <c r="I143" s="63">
        <v>0</v>
      </c>
      <c r="J143" s="64">
        <v>0</v>
      </c>
      <c r="K143" s="63">
        <v>0</v>
      </c>
      <c r="L143" s="64">
        <v>0</v>
      </c>
      <c r="M143" s="65">
        <v>36910</v>
      </c>
      <c r="N143" s="74">
        <v>2</v>
      </c>
      <c r="O143" s="75">
        <v>18460</v>
      </c>
      <c r="P143" s="68"/>
      <c r="Q143" s="69"/>
      <c r="R143" s="70">
        <v>2</v>
      </c>
      <c r="S143" s="69">
        <v>18455</v>
      </c>
      <c r="U143" s="71"/>
      <c r="V143" s="71"/>
      <c r="W143" s="71"/>
    </row>
    <row r="144" spans="1:23" ht="16.5">
      <c r="A144" s="72" t="s">
        <v>2411</v>
      </c>
      <c r="B144" s="73" t="s">
        <v>2412</v>
      </c>
      <c r="C144" s="63">
        <v>20.900000000000091</v>
      </c>
      <c r="D144" s="64">
        <v>3191.0857772640657</v>
      </c>
      <c r="E144" s="63">
        <v>7.0700000000000216</v>
      </c>
      <c r="F144" s="64">
        <v>7295.8727272727492</v>
      </c>
      <c r="G144" s="63">
        <v>4.3599999999999994</v>
      </c>
      <c r="H144" s="64">
        <v>33768.795262371801</v>
      </c>
      <c r="I144" s="63">
        <v>0.28000000000000025</v>
      </c>
      <c r="J144" s="64">
        <v>35262.992800000029</v>
      </c>
      <c r="K144" s="63">
        <v>0</v>
      </c>
      <c r="L144" s="64">
        <v>0</v>
      </c>
      <c r="M144" s="65">
        <v>79520</v>
      </c>
      <c r="N144" s="74">
        <v>2</v>
      </c>
      <c r="O144" s="75">
        <v>39760</v>
      </c>
      <c r="P144" s="68"/>
      <c r="Q144" s="69"/>
      <c r="R144" s="70">
        <v>2</v>
      </c>
      <c r="S144" s="69">
        <v>39760</v>
      </c>
      <c r="U144" s="71"/>
      <c r="V144" s="71"/>
      <c r="W144" s="71"/>
    </row>
    <row r="145" spans="1:23" ht="16.5">
      <c r="A145" s="72" t="s">
        <v>2413</v>
      </c>
      <c r="B145" s="73" t="s">
        <v>2414</v>
      </c>
      <c r="C145" s="63">
        <v>40.299999999999955</v>
      </c>
      <c r="D145" s="64">
        <v>6153.1462595091461</v>
      </c>
      <c r="E145" s="63">
        <v>4.629999999999967</v>
      </c>
      <c r="F145" s="64">
        <v>4777.9194805194466</v>
      </c>
      <c r="G145" s="63">
        <v>2.5300000000000011</v>
      </c>
      <c r="H145" s="64">
        <v>19595.195416009337</v>
      </c>
      <c r="I145" s="63">
        <v>3.0000000000000249E-2</v>
      </c>
      <c r="J145" s="64">
        <v>3778.1778000000313</v>
      </c>
      <c r="K145" s="63">
        <v>0</v>
      </c>
      <c r="L145" s="64">
        <v>0</v>
      </c>
      <c r="M145" s="65">
        <v>34300</v>
      </c>
      <c r="N145" s="74">
        <v>2</v>
      </c>
      <c r="O145" s="75">
        <v>17150</v>
      </c>
      <c r="P145" s="68"/>
      <c r="Q145" s="69"/>
      <c r="R145" s="70">
        <v>2</v>
      </c>
      <c r="S145" s="69">
        <v>17150</v>
      </c>
      <c r="U145" s="71"/>
      <c r="V145" s="71"/>
      <c r="W145" s="71"/>
    </row>
    <row r="146" spans="1:23" ht="16.5">
      <c r="A146" s="72" t="s">
        <v>2415</v>
      </c>
      <c r="B146" s="73" t="s">
        <v>2416</v>
      </c>
      <c r="C146" s="63">
        <v>18</v>
      </c>
      <c r="D146" s="64">
        <v>2748.3035402274131</v>
      </c>
      <c r="E146" s="63">
        <v>7.8799999999999955</v>
      </c>
      <c r="F146" s="64">
        <v>8131.7506493506444</v>
      </c>
      <c r="G146" s="63">
        <v>6.1799999999999926</v>
      </c>
      <c r="H146" s="64">
        <v>47864.943743453558</v>
      </c>
      <c r="I146" s="63">
        <v>0.22000000000000064</v>
      </c>
      <c r="J146" s="64">
        <v>27706.637200000081</v>
      </c>
      <c r="K146" s="63">
        <v>45</v>
      </c>
      <c r="L146" s="64">
        <v>5175</v>
      </c>
      <c r="M146" s="65">
        <v>91630</v>
      </c>
      <c r="N146" s="74">
        <v>2</v>
      </c>
      <c r="O146" s="75">
        <v>45820</v>
      </c>
      <c r="P146" s="68"/>
      <c r="Q146" s="69"/>
      <c r="R146" s="70">
        <v>2</v>
      </c>
      <c r="S146" s="69">
        <v>45815</v>
      </c>
      <c r="U146" s="71"/>
      <c r="V146" s="71"/>
      <c r="W146" s="71"/>
    </row>
    <row r="147" spans="1:23" ht="16.5">
      <c r="A147" s="72" t="s">
        <v>2417</v>
      </c>
      <c r="B147" s="73" t="s">
        <v>2418</v>
      </c>
      <c r="C147" s="63">
        <v>24.399999999999864</v>
      </c>
      <c r="D147" s="64">
        <v>3725.4781323082502</v>
      </c>
      <c r="E147" s="63">
        <v>5.1800000000000068</v>
      </c>
      <c r="F147" s="64">
        <v>5345.4909090909159</v>
      </c>
      <c r="G147" s="63">
        <v>3.5100000000000051</v>
      </c>
      <c r="H147" s="64">
        <v>27185.429213514955</v>
      </c>
      <c r="I147" s="63">
        <v>4.9999999999999822E-2</v>
      </c>
      <c r="J147" s="64">
        <v>6296.962999999977</v>
      </c>
      <c r="K147" s="63">
        <v>111.74999999999999</v>
      </c>
      <c r="L147" s="64">
        <v>12851.249999999998</v>
      </c>
      <c r="M147" s="65">
        <v>55400</v>
      </c>
      <c r="N147" s="74">
        <v>2</v>
      </c>
      <c r="O147" s="75">
        <v>27700</v>
      </c>
      <c r="P147" s="68"/>
      <c r="Q147" s="69"/>
      <c r="R147" s="70">
        <v>2</v>
      </c>
      <c r="S147" s="69">
        <v>27700</v>
      </c>
      <c r="U147" s="71"/>
      <c r="V147" s="71"/>
      <c r="W147" s="71"/>
    </row>
    <row r="148" spans="1:23" ht="16.5">
      <c r="A148" s="72" t="s">
        <v>2419</v>
      </c>
      <c r="B148" s="73" t="s">
        <v>2420</v>
      </c>
      <c r="C148" s="63">
        <v>24.400000000000091</v>
      </c>
      <c r="D148" s="64">
        <v>3725.4781323082852</v>
      </c>
      <c r="E148" s="63">
        <v>2.9600000000000364</v>
      </c>
      <c r="F148" s="64">
        <v>3054.5662337662711</v>
      </c>
      <c r="G148" s="63">
        <v>2.2099999999999937</v>
      </c>
      <c r="H148" s="64">
        <v>17116.751727027862</v>
      </c>
      <c r="I148" s="63">
        <v>9.0000000000000302E-2</v>
      </c>
      <c r="J148" s="64">
        <v>11334.533400000038</v>
      </c>
      <c r="K148" s="63">
        <v>27.733333333333338</v>
      </c>
      <c r="L148" s="64">
        <v>3189.3333333333339</v>
      </c>
      <c r="M148" s="65">
        <v>38420</v>
      </c>
      <c r="N148" s="74">
        <v>2</v>
      </c>
      <c r="O148" s="75">
        <v>19210</v>
      </c>
      <c r="P148" s="68"/>
      <c r="Q148" s="69"/>
      <c r="R148" s="70">
        <v>2</v>
      </c>
      <c r="S148" s="69">
        <v>19210</v>
      </c>
      <c r="U148" s="71"/>
      <c r="V148" s="71"/>
      <c r="W148" s="71"/>
    </row>
    <row r="149" spans="1:23" ht="16.5">
      <c r="A149" s="72" t="s">
        <v>2421</v>
      </c>
      <c r="B149" s="73" t="s">
        <v>2422</v>
      </c>
      <c r="C149" s="63">
        <v>20.5</v>
      </c>
      <c r="D149" s="64">
        <v>3130.0123652589982</v>
      </c>
      <c r="E149" s="63">
        <v>7.7299999999999898</v>
      </c>
      <c r="F149" s="64">
        <v>7976.9584415584304</v>
      </c>
      <c r="G149" s="63">
        <v>3.730000000000004</v>
      </c>
      <c r="H149" s="64">
        <v>28889.359249689671</v>
      </c>
      <c r="I149" s="63">
        <v>0.14999999999999947</v>
      </c>
      <c r="J149" s="64">
        <v>18890.888999999934</v>
      </c>
      <c r="K149" s="63">
        <v>18.849999999999998</v>
      </c>
      <c r="L149" s="64">
        <v>2167.7499999999995</v>
      </c>
      <c r="M149" s="65">
        <v>61050</v>
      </c>
      <c r="N149" s="74">
        <v>2</v>
      </c>
      <c r="O149" s="75">
        <v>30530</v>
      </c>
      <c r="P149" s="68"/>
      <c r="Q149" s="69"/>
      <c r="R149" s="70">
        <v>2</v>
      </c>
      <c r="S149" s="69">
        <v>30525</v>
      </c>
      <c r="U149" s="71"/>
      <c r="V149" s="71"/>
      <c r="W149" s="71"/>
    </row>
    <row r="150" spans="1:23" ht="16.5">
      <c r="A150" s="72" t="s">
        <v>2423</v>
      </c>
      <c r="B150" s="73" t="s">
        <v>2424</v>
      </c>
      <c r="C150" s="63">
        <v>32.599999999999909</v>
      </c>
      <c r="D150" s="64">
        <v>4977.4830784118567</v>
      </c>
      <c r="E150" s="63">
        <v>3.4000000000000057</v>
      </c>
      <c r="F150" s="64">
        <v>3508.6233766233827</v>
      </c>
      <c r="G150" s="63">
        <v>2.1500000000000057</v>
      </c>
      <c r="H150" s="64">
        <v>16652.043535343939</v>
      </c>
      <c r="I150" s="63">
        <v>0.37000000000000011</v>
      </c>
      <c r="J150" s="64">
        <v>46597.526200000015</v>
      </c>
      <c r="K150" s="63">
        <v>25.833333333333336</v>
      </c>
      <c r="L150" s="64">
        <v>2970.8333333333335</v>
      </c>
      <c r="M150" s="65">
        <v>74710</v>
      </c>
      <c r="N150" s="74">
        <v>2</v>
      </c>
      <c r="O150" s="75">
        <v>37360</v>
      </c>
      <c r="P150" s="68"/>
      <c r="Q150" s="69"/>
      <c r="R150" s="70">
        <v>2</v>
      </c>
      <c r="S150" s="69">
        <v>37355</v>
      </c>
      <c r="U150" s="71"/>
      <c r="V150" s="71"/>
      <c r="W150" s="71"/>
    </row>
    <row r="151" spans="1:23" ht="16.5">
      <c r="A151" s="72" t="s">
        <v>2425</v>
      </c>
      <c r="B151" s="73" t="s">
        <v>2426</v>
      </c>
      <c r="C151" s="63">
        <v>50</v>
      </c>
      <c r="D151" s="64">
        <v>7634.1765006317037</v>
      </c>
      <c r="E151" s="63">
        <v>3.6699999999999591</v>
      </c>
      <c r="F151" s="64">
        <v>3787.2493506493088</v>
      </c>
      <c r="G151" s="63">
        <v>2.5499999999999972</v>
      </c>
      <c r="H151" s="64">
        <v>19750.098146570643</v>
      </c>
      <c r="I151" s="63">
        <v>0.17999999999999972</v>
      </c>
      <c r="J151" s="64">
        <v>22669.066799999964</v>
      </c>
      <c r="K151" s="63">
        <v>13.95</v>
      </c>
      <c r="L151" s="64">
        <v>1604.25</v>
      </c>
      <c r="M151" s="65">
        <v>55440</v>
      </c>
      <c r="N151" s="74">
        <v>2</v>
      </c>
      <c r="O151" s="75">
        <v>27720</v>
      </c>
      <c r="P151" s="68"/>
      <c r="Q151" s="69"/>
      <c r="R151" s="70">
        <v>2</v>
      </c>
      <c r="S151" s="69">
        <v>27720</v>
      </c>
      <c r="U151" s="71"/>
      <c r="V151" s="71"/>
      <c r="W151" s="71"/>
    </row>
    <row r="152" spans="1:23" ht="16.5">
      <c r="A152" s="72" t="s">
        <v>2427</v>
      </c>
      <c r="B152" s="73" t="s">
        <v>2428</v>
      </c>
      <c r="C152" s="63">
        <v>26.599999999999909</v>
      </c>
      <c r="D152" s="64">
        <v>4061.3818983360525</v>
      </c>
      <c r="E152" s="63">
        <v>3.6999999999999886</v>
      </c>
      <c r="F152" s="64">
        <v>3818.2077922077806</v>
      </c>
      <c r="G152" s="63">
        <v>2.2900000000000063</v>
      </c>
      <c r="H152" s="64">
        <v>17736.362649273313</v>
      </c>
      <c r="I152" s="63">
        <v>0</v>
      </c>
      <c r="J152" s="64">
        <v>0</v>
      </c>
      <c r="K152" s="63">
        <v>43.583333333333336</v>
      </c>
      <c r="L152" s="64">
        <v>5012.0833333333339</v>
      </c>
      <c r="M152" s="65">
        <v>30630</v>
      </c>
      <c r="N152" s="74">
        <v>2</v>
      </c>
      <c r="O152" s="75">
        <v>15320</v>
      </c>
      <c r="P152" s="68"/>
      <c r="Q152" s="69"/>
      <c r="R152" s="70">
        <v>2</v>
      </c>
      <c r="S152" s="69">
        <v>15315</v>
      </c>
      <c r="U152" s="71"/>
      <c r="V152" s="71"/>
      <c r="W152" s="71"/>
    </row>
    <row r="153" spans="1:23" ht="16.5">
      <c r="A153" s="72" t="s">
        <v>2429</v>
      </c>
      <c r="B153" s="73" t="s">
        <v>2430</v>
      </c>
      <c r="C153" s="63">
        <v>20.600000000000136</v>
      </c>
      <c r="D153" s="64">
        <v>3145.2807182602824</v>
      </c>
      <c r="E153" s="63">
        <v>4.8100000000000023</v>
      </c>
      <c r="F153" s="64">
        <v>4963.6701298701328</v>
      </c>
      <c r="G153" s="63">
        <v>2.9699999999999989</v>
      </c>
      <c r="H153" s="64">
        <v>23003.055488358768</v>
      </c>
      <c r="I153" s="63">
        <v>0.10999999999999988</v>
      </c>
      <c r="J153" s="64">
        <v>13853.318599999984</v>
      </c>
      <c r="K153" s="63">
        <v>0</v>
      </c>
      <c r="L153" s="64">
        <v>0</v>
      </c>
      <c r="M153" s="65">
        <v>44970</v>
      </c>
      <c r="N153" s="74">
        <v>2</v>
      </c>
      <c r="O153" s="75">
        <v>22490</v>
      </c>
      <c r="P153" s="68"/>
      <c r="Q153" s="69"/>
      <c r="R153" s="70">
        <v>2</v>
      </c>
      <c r="S153" s="69">
        <v>22485</v>
      </c>
      <c r="U153" s="71"/>
      <c r="V153" s="71"/>
      <c r="W153" s="71"/>
    </row>
    <row r="154" spans="1:23" ht="16.5">
      <c r="A154" s="72" t="s">
        <v>2431</v>
      </c>
      <c r="B154" s="73" t="s">
        <v>2432</v>
      </c>
      <c r="C154" s="63">
        <v>14</v>
      </c>
      <c r="D154" s="64">
        <v>2137.569420176877</v>
      </c>
      <c r="E154" s="63">
        <v>4.5</v>
      </c>
      <c r="F154" s="64">
        <v>4643.7662337662332</v>
      </c>
      <c r="G154" s="63">
        <v>2.4899999999999949</v>
      </c>
      <c r="H154" s="64">
        <v>19285.38995488661</v>
      </c>
      <c r="I154" s="63">
        <v>0.20999999999999996</v>
      </c>
      <c r="J154" s="64">
        <v>26447.244599999995</v>
      </c>
      <c r="K154" s="63">
        <v>7.916666666666667</v>
      </c>
      <c r="L154" s="64">
        <v>910.41666666666674</v>
      </c>
      <c r="M154" s="65">
        <v>53420</v>
      </c>
      <c r="N154" s="74">
        <v>1</v>
      </c>
      <c r="O154" s="75">
        <v>53420</v>
      </c>
      <c r="P154" s="68"/>
      <c r="Q154" s="69">
        <v>53420</v>
      </c>
      <c r="R154" s="70">
        <v>1</v>
      </c>
      <c r="S154" s="69"/>
      <c r="U154" s="71"/>
      <c r="V154" s="71"/>
      <c r="W154" s="71"/>
    </row>
    <row r="155" spans="1:23" ht="16.5">
      <c r="A155" s="72" t="s">
        <v>2433</v>
      </c>
      <c r="B155" s="73" t="s">
        <v>2434</v>
      </c>
      <c r="C155" s="63">
        <v>11</v>
      </c>
      <c r="D155" s="64">
        <v>1679.5188301389746</v>
      </c>
      <c r="E155" s="63">
        <v>2.039999999999992</v>
      </c>
      <c r="F155" s="64">
        <v>2105.1740259740177</v>
      </c>
      <c r="G155" s="63">
        <v>1.0800000000000125</v>
      </c>
      <c r="H155" s="64">
        <v>8364.7474503123794</v>
      </c>
      <c r="I155" s="63">
        <v>0.35999999999999943</v>
      </c>
      <c r="J155" s="64">
        <v>45338.133599999928</v>
      </c>
      <c r="K155" s="63">
        <v>25.633333333333333</v>
      </c>
      <c r="L155" s="64">
        <v>2947.8333333333335</v>
      </c>
      <c r="M155" s="65">
        <v>60440</v>
      </c>
      <c r="N155" s="74">
        <v>1</v>
      </c>
      <c r="O155" s="75">
        <v>60440</v>
      </c>
      <c r="P155" s="68"/>
      <c r="Q155" s="69">
        <v>60440</v>
      </c>
      <c r="R155" s="70">
        <v>1</v>
      </c>
      <c r="S155" s="69"/>
      <c r="U155" s="71"/>
      <c r="V155" s="71"/>
      <c r="W155" s="71"/>
    </row>
    <row r="156" spans="1:23" ht="16.5">
      <c r="A156" s="72" t="s">
        <v>2435</v>
      </c>
      <c r="B156" s="73" t="s">
        <v>2436</v>
      </c>
      <c r="C156" s="63">
        <v>50.700000000000045</v>
      </c>
      <c r="D156" s="64">
        <v>7741.054971640554</v>
      </c>
      <c r="E156" s="63">
        <v>2.8799999999999955</v>
      </c>
      <c r="F156" s="64">
        <v>2972.0103896103851</v>
      </c>
      <c r="G156" s="63">
        <v>1.759999999999998</v>
      </c>
      <c r="H156" s="64">
        <v>13631.440289397779</v>
      </c>
      <c r="I156" s="63">
        <v>0.16000000000000014</v>
      </c>
      <c r="J156" s="64">
        <v>20150.281600000017</v>
      </c>
      <c r="K156" s="63">
        <v>40.416666666666657</v>
      </c>
      <c r="L156" s="64">
        <v>4647.9166666666652</v>
      </c>
      <c r="M156" s="65">
        <v>49140</v>
      </c>
      <c r="N156" s="74">
        <v>1</v>
      </c>
      <c r="O156" s="75">
        <v>49140</v>
      </c>
      <c r="P156" s="68"/>
      <c r="Q156" s="69">
        <v>49140</v>
      </c>
      <c r="R156" s="70">
        <v>1</v>
      </c>
      <c r="S156" s="69"/>
      <c r="U156" s="71"/>
      <c r="V156" s="71"/>
      <c r="W156" s="71"/>
    </row>
    <row r="157" spans="1:23" ht="16.5">
      <c r="A157" s="72" t="s">
        <v>2437</v>
      </c>
      <c r="B157" s="73" t="s">
        <v>2438</v>
      </c>
      <c r="C157" s="63">
        <v>25.600000000000136</v>
      </c>
      <c r="D157" s="64">
        <v>3908.698368323453</v>
      </c>
      <c r="E157" s="63">
        <v>1.8900000000000148</v>
      </c>
      <c r="F157" s="64">
        <v>1950.3818181818333</v>
      </c>
      <c r="G157" s="63">
        <v>1.0799999999999983</v>
      </c>
      <c r="H157" s="64">
        <v>8364.7474503122685</v>
      </c>
      <c r="I157" s="63">
        <v>0.10000000000000009</v>
      </c>
      <c r="J157" s="64">
        <v>12593.92600000001</v>
      </c>
      <c r="K157" s="63">
        <v>220.4</v>
      </c>
      <c r="L157" s="64">
        <v>25346</v>
      </c>
      <c r="M157" s="65">
        <v>52160</v>
      </c>
      <c r="N157" s="74">
        <v>1</v>
      </c>
      <c r="O157" s="75">
        <v>52160</v>
      </c>
      <c r="P157" s="68"/>
      <c r="Q157" s="69">
        <v>52160</v>
      </c>
      <c r="R157" s="70">
        <v>1</v>
      </c>
      <c r="S157" s="69"/>
      <c r="U157" s="71"/>
      <c r="V157" s="71"/>
      <c r="W157" s="71"/>
    </row>
    <row r="158" spans="1:23" ht="16.5">
      <c r="A158" s="72" t="s">
        <v>2439</v>
      </c>
      <c r="B158" s="73" t="s">
        <v>2440</v>
      </c>
      <c r="C158" s="63">
        <v>18.400000000000091</v>
      </c>
      <c r="D158" s="64">
        <v>2809.3769522324806</v>
      </c>
      <c r="E158" s="63">
        <v>2.8900000000000006</v>
      </c>
      <c r="F158" s="64">
        <v>2982.3298701298709</v>
      </c>
      <c r="G158" s="63">
        <v>1.2800000000000011</v>
      </c>
      <c r="H158" s="64">
        <v>9913.7747559256768</v>
      </c>
      <c r="I158" s="63">
        <v>0.10999999999999988</v>
      </c>
      <c r="J158" s="64">
        <v>13853.318599999984</v>
      </c>
      <c r="K158" s="63">
        <v>2.9166666666666665</v>
      </c>
      <c r="L158" s="64">
        <v>335.41666666666663</v>
      </c>
      <c r="M158" s="65">
        <v>29890</v>
      </c>
      <c r="N158" s="74">
        <v>1</v>
      </c>
      <c r="O158" s="75">
        <v>29890</v>
      </c>
      <c r="P158" s="68"/>
      <c r="Q158" s="69">
        <v>29890</v>
      </c>
      <c r="R158" s="70">
        <v>1</v>
      </c>
      <c r="S158" s="69"/>
      <c r="U158" s="71"/>
      <c r="V158" s="71"/>
      <c r="W158" s="71"/>
    </row>
    <row r="159" spans="1:23" ht="16.5">
      <c r="A159" s="72" t="s">
        <v>2441</v>
      </c>
      <c r="B159" s="73" t="s">
        <v>2442</v>
      </c>
      <c r="C159" s="63">
        <v>14.699999999999818</v>
      </c>
      <c r="D159" s="64">
        <v>2244.4478911856932</v>
      </c>
      <c r="E159" s="63">
        <v>2.9400000000000261</v>
      </c>
      <c r="F159" s="64">
        <v>3033.9272727272996</v>
      </c>
      <c r="G159" s="63">
        <v>1.289999999999992</v>
      </c>
      <c r="H159" s="64">
        <v>9991.2261212062749</v>
      </c>
      <c r="I159" s="63">
        <v>7.9999999999999183E-2</v>
      </c>
      <c r="J159" s="64">
        <v>10075.140799999897</v>
      </c>
      <c r="K159" s="63">
        <v>13.933333333333332</v>
      </c>
      <c r="L159" s="64">
        <v>1602.3333333333333</v>
      </c>
      <c r="M159" s="65">
        <v>26950</v>
      </c>
      <c r="N159" s="74">
        <v>2</v>
      </c>
      <c r="O159" s="75">
        <v>13480</v>
      </c>
      <c r="P159" s="68"/>
      <c r="Q159" s="69"/>
      <c r="R159" s="70">
        <v>2</v>
      </c>
      <c r="S159" s="69">
        <v>13475</v>
      </c>
      <c r="U159" s="71"/>
      <c r="V159" s="71"/>
      <c r="W159" s="71"/>
    </row>
    <row r="160" spans="1:23" ht="16.5">
      <c r="A160" s="72" t="s">
        <v>2443</v>
      </c>
      <c r="B160" s="73" t="s">
        <v>2444</v>
      </c>
      <c r="C160" s="63">
        <v>22.5</v>
      </c>
      <c r="D160" s="64">
        <v>3435.3794252842663</v>
      </c>
      <c r="E160" s="63">
        <v>11.479999999999961</v>
      </c>
      <c r="F160" s="64">
        <v>11846.763636363596</v>
      </c>
      <c r="G160" s="63">
        <v>7.730000000000004</v>
      </c>
      <c r="H160" s="64">
        <v>59869.905361957382</v>
      </c>
      <c r="I160" s="63">
        <v>7.0000000000000284E-2</v>
      </c>
      <c r="J160" s="64">
        <v>8815.7482000000346</v>
      </c>
      <c r="K160" s="63">
        <v>0</v>
      </c>
      <c r="L160" s="64">
        <v>0</v>
      </c>
      <c r="M160" s="65">
        <v>83970</v>
      </c>
      <c r="N160" s="74">
        <v>2</v>
      </c>
      <c r="O160" s="75">
        <v>41990</v>
      </c>
      <c r="P160" s="68"/>
      <c r="Q160" s="69"/>
      <c r="R160" s="70">
        <v>2</v>
      </c>
      <c r="S160" s="69">
        <v>41985</v>
      </c>
      <c r="U160" s="71"/>
      <c r="V160" s="71"/>
      <c r="W160" s="71"/>
    </row>
    <row r="161" spans="1:23" ht="16.5">
      <c r="A161" s="72" t="s">
        <v>2445</v>
      </c>
      <c r="B161" s="73" t="s">
        <v>2446</v>
      </c>
      <c r="C161" s="63">
        <v>33.600000000000136</v>
      </c>
      <c r="D161" s="64">
        <v>5130.1666084245253</v>
      </c>
      <c r="E161" s="63">
        <v>5.9400000000000261</v>
      </c>
      <c r="F161" s="64">
        <v>6129.7714285714555</v>
      </c>
      <c r="G161" s="63">
        <v>1.519999999999996</v>
      </c>
      <c r="H161" s="64">
        <v>11772.607522661699</v>
      </c>
      <c r="I161" s="63">
        <v>0.12999999999999989</v>
      </c>
      <c r="J161" s="64">
        <v>16372.103799999986</v>
      </c>
      <c r="K161" s="63">
        <v>16.383333333333333</v>
      </c>
      <c r="L161" s="64">
        <v>1884.0833333333333</v>
      </c>
      <c r="M161" s="65">
        <v>41290</v>
      </c>
      <c r="N161" s="74">
        <v>2</v>
      </c>
      <c r="O161" s="75">
        <v>20650</v>
      </c>
      <c r="P161" s="68"/>
      <c r="Q161" s="69"/>
      <c r="R161" s="70">
        <v>2</v>
      </c>
      <c r="S161" s="69">
        <v>20645</v>
      </c>
      <c r="U161" s="71"/>
      <c r="V161" s="71"/>
      <c r="W161" s="71"/>
    </row>
    <row r="162" spans="1:23" ht="16.5">
      <c r="A162" s="72" t="s">
        <v>2447</v>
      </c>
      <c r="B162" s="73" t="s">
        <v>2448</v>
      </c>
      <c r="C162" s="63">
        <v>25.399999999999864</v>
      </c>
      <c r="D162" s="64">
        <v>3878.1616623208843</v>
      </c>
      <c r="E162" s="63">
        <v>3.9799999999999898</v>
      </c>
      <c r="F162" s="64">
        <v>4107.1532467532361</v>
      </c>
      <c r="G162" s="63">
        <v>2.4299999999999926</v>
      </c>
      <c r="H162" s="64">
        <v>18820.681763202578</v>
      </c>
      <c r="I162" s="63">
        <v>9.9999999999997868E-3</v>
      </c>
      <c r="J162" s="64">
        <v>1259.3925999999731</v>
      </c>
      <c r="K162" s="63">
        <v>29.55</v>
      </c>
      <c r="L162" s="64">
        <v>3398.25</v>
      </c>
      <c r="M162" s="65">
        <v>31460</v>
      </c>
      <c r="N162" s="74">
        <v>2</v>
      </c>
      <c r="O162" s="75">
        <v>15730</v>
      </c>
      <c r="P162" s="68"/>
      <c r="Q162" s="69"/>
      <c r="R162" s="70">
        <v>2</v>
      </c>
      <c r="S162" s="69">
        <v>15730</v>
      </c>
      <c r="U162" s="71"/>
      <c r="V162" s="71"/>
      <c r="W162" s="71"/>
    </row>
    <row r="163" spans="1:23" ht="16.5">
      <c r="A163" s="72" t="s">
        <v>2449</v>
      </c>
      <c r="B163" s="73" t="s">
        <v>2450</v>
      </c>
      <c r="C163" s="63">
        <v>35</v>
      </c>
      <c r="D163" s="64">
        <v>5343.9235504421922</v>
      </c>
      <c r="E163" s="63">
        <v>4.8799999999999955</v>
      </c>
      <c r="F163" s="64">
        <v>5035.9064935064889</v>
      </c>
      <c r="G163" s="63">
        <v>4.2399999999999949</v>
      </c>
      <c r="H163" s="64">
        <v>32839.378879003736</v>
      </c>
      <c r="I163" s="63">
        <v>2.9999999999999805E-2</v>
      </c>
      <c r="J163" s="64">
        <v>3778.1777999999754</v>
      </c>
      <c r="K163" s="63">
        <v>193.96666666666673</v>
      </c>
      <c r="L163" s="64">
        <v>22306.166666666675</v>
      </c>
      <c r="M163" s="65">
        <v>69300</v>
      </c>
      <c r="N163" s="74">
        <v>2</v>
      </c>
      <c r="O163" s="75">
        <v>34650</v>
      </c>
      <c r="P163" s="68"/>
      <c r="Q163" s="69"/>
      <c r="R163" s="70">
        <v>2</v>
      </c>
      <c r="S163" s="69">
        <v>34650</v>
      </c>
      <c r="U163" s="71"/>
      <c r="V163" s="71"/>
      <c r="W163" s="71"/>
    </row>
    <row r="164" spans="1:23" ht="16.5">
      <c r="A164" s="72" t="s">
        <v>2451</v>
      </c>
      <c r="B164" s="73" t="s">
        <v>2452</v>
      </c>
      <c r="C164" s="63">
        <v>22.099999999999909</v>
      </c>
      <c r="D164" s="64">
        <v>3374.3060132791989</v>
      </c>
      <c r="E164" s="63">
        <v>9.8199999999999932</v>
      </c>
      <c r="F164" s="64">
        <v>10133.729870129864</v>
      </c>
      <c r="G164" s="63">
        <v>5.3800000000000239</v>
      </c>
      <c r="H164" s="64">
        <v>41668.834521000259</v>
      </c>
      <c r="I164" s="63">
        <v>3.0000000000000249E-2</v>
      </c>
      <c r="J164" s="64">
        <v>3778.1778000000313</v>
      </c>
      <c r="K164" s="63">
        <v>171.03333333333333</v>
      </c>
      <c r="L164" s="64">
        <v>19668.833333333332</v>
      </c>
      <c r="M164" s="65">
        <v>78620</v>
      </c>
      <c r="N164" s="74">
        <v>2</v>
      </c>
      <c r="O164" s="75">
        <v>39310</v>
      </c>
      <c r="P164" s="68"/>
      <c r="Q164" s="69"/>
      <c r="R164" s="70">
        <v>2</v>
      </c>
      <c r="S164" s="69">
        <v>39310</v>
      </c>
      <c r="U164" s="71"/>
      <c r="V164" s="71"/>
      <c r="W164" s="71"/>
    </row>
    <row r="165" spans="1:23" ht="16.5">
      <c r="A165" s="72" t="s">
        <v>2453</v>
      </c>
      <c r="B165" s="73" t="s">
        <v>2454</v>
      </c>
      <c r="C165" s="63">
        <v>17.100000000000136</v>
      </c>
      <c r="D165" s="64">
        <v>2610.8883632160632</v>
      </c>
      <c r="E165" s="63">
        <v>5.3199999999999932</v>
      </c>
      <c r="F165" s="64">
        <v>5489.96363636363</v>
      </c>
      <c r="G165" s="63">
        <v>2.6200000000000045</v>
      </c>
      <c r="H165" s="64">
        <v>20292.257703535386</v>
      </c>
      <c r="I165" s="63">
        <v>0.1599999999999997</v>
      </c>
      <c r="J165" s="64">
        <v>20150.281599999962</v>
      </c>
      <c r="K165" s="63">
        <v>39.033333333333331</v>
      </c>
      <c r="L165" s="64">
        <v>4488.833333333333</v>
      </c>
      <c r="M165" s="65">
        <v>53030</v>
      </c>
      <c r="N165" s="74">
        <v>2</v>
      </c>
      <c r="O165" s="75">
        <v>26520</v>
      </c>
      <c r="P165" s="68"/>
      <c r="Q165" s="69"/>
      <c r="R165" s="70">
        <v>2</v>
      </c>
      <c r="S165" s="69">
        <v>26515</v>
      </c>
      <c r="U165" s="71"/>
      <c r="V165" s="71"/>
      <c r="W165" s="71"/>
    </row>
    <row r="166" spans="1:23" ht="16.5">
      <c r="A166" s="72" t="s">
        <v>2455</v>
      </c>
      <c r="B166" s="73" t="s">
        <v>2456</v>
      </c>
      <c r="C166" s="63">
        <v>75.899999999999864</v>
      </c>
      <c r="D166" s="64">
        <v>11588.679927958905</v>
      </c>
      <c r="E166" s="63">
        <v>7.1000000000000227</v>
      </c>
      <c r="F166" s="64">
        <v>7326.8311688311924</v>
      </c>
      <c r="G166" s="63">
        <v>3.3300000000000125</v>
      </c>
      <c r="H166" s="64">
        <v>25791.304638462967</v>
      </c>
      <c r="I166" s="63">
        <v>9.9999999999997868E-3</v>
      </c>
      <c r="J166" s="64">
        <v>1259.3925999999731</v>
      </c>
      <c r="K166" s="63">
        <v>252.55</v>
      </c>
      <c r="L166" s="64">
        <v>29043.25</v>
      </c>
      <c r="M166" s="65">
        <v>75010</v>
      </c>
      <c r="N166" s="74">
        <v>2</v>
      </c>
      <c r="O166" s="75">
        <v>37510</v>
      </c>
      <c r="P166" s="68"/>
      <c r="Q166" s="69"/>
      <c r="R166" s="70">
        <v>2</v>
      </c>
      <c r="S166" s="69">
        <v>37505</v>
      </c>
      <c r="U166" s="71"/>
      <c r="V166" s="71"/>
      <c r="W166" s="71"/>
    </row>
    <row r="167" spans="1:23" ht="16.5">
      <c r="A167" s="72" t="s">
        <v>2457</v>
      </c>
      <c r="B167" s="73" t="s">
        <v>2458</v>
      </c>
      <c r="C167" s="63">
        <v>38.800000000000182</v>
      </c>
      <c r="D167" s="64">
        <v>5924.1209644902292</v>
      </c>
      <c r="E167" s="63">
        <v>6.5399999999999636</v>
      </c>
      <c r="F167" s="64">
        <v>6748.9402597402222</v>
      </c>
      <c r="G167" s="63">
        <v>2.8799999999999955</v>
      </c>
      <c r="H167" s="64">
        <v>22305.993200832716</v>
      </c>
      <c r="I167" s="63">
        <v>3.0000000000000249E-2</v>
      </c>
      <c r="J167" s="64">
        <v>3778.1778000000313</v>
      </c>
      <c r="K167" s="63">
        <v>356.49999999999994</v>
      </c>
      <c r="L167" s="64">
        <v>40997.499999999993</v>
      </c>
      <c r="M167" s="65">
        <v>79750</v>
      </c>
      <c r="N167" s="74">
        <v>2</v>
      </c>
      <c r="O167" s="75">
        <v>39880</v>
      </c>
      <c r="P167" s="68"/>
      <c r="Q167" s="69"/>
      <c r="R167" s="70">
        <v>2</v>
      </c>
      <c r="S167" s="69">
        <v>39875</v>
      </c>
      <c r="U167" s="71"/>
      <c r="V167" s="71"/>
      <c r="W167" s="71"/>
    </row>
    <row r="168" spans="1:23" ht="16.5">
      <c r="A168" s="72" t="s">
        <v>2459</v>
      </c>
      <c r="B168" s="73" t="s">
        <v>2460</v>
      </c>
      <c r="C168" s="63">
        <v>31.299999999999955</v>
      </c>
      <c r="D168" s="64">
        <v>4778.9944893954389</v>
      </c>
      <c r="E168" s="63">
        <v>2.3499999999999659</v>
      </c>
      <c r="F168" s="64">
        <v>2425.0779220778868</v>
      </c>
      <c r="G168" s="63">
        <v>1.0600000000000023</v>
      </c>
      <c r="H168" s="64">
        <v>8209.8447197509613</v>
      </c>
      <c r="I168" s="63">
        <v>0.20000000000000018</v>
      </c>
      <c r="J168" s="64">
        <v>25187.852000000021</v>
      </c>
      <c r="K168" s="63">
        <v>0</v>
      </c>
      <c r="L168" s="64">
        <v>0</v>
      </c>
      <c r="M168" s="65">
        <v>40600</v>
      </c>
      <c r="N168" s="74">
        <v>2</v>
      </c>
      <c r="O168" s="75">
        <v>20300</v>
      </c>
      <c r="P168" s="68"/>
      <c r="Q168" s="69"/>
      <c r="R168" s="70">
        <v>2</v>
      </c>
      <c r="S168" s="69">
        <v>20300</v>
      </c>
      <c r="U168" s="71"/>
      <c r="V168" s="71"/>
      <c r="W168" s="71"/>
    </row>
    <row r="169" spans="1:23" ht="16.5">
      <c r="A169" s="72" t="s">
        <v>2461</v>
      </c>
      <c r="B169" s="73" t="s">
        <v>2462</v>
      </c>
      <c r="C169" s="63">
        <v>29.399999999999864</v>
      </c>
      <c r="D169" s="64">
        <v>4488.8957823714209</v>
      </c>
      <c r="E169" s="63">
        <v>9.2100000000000364</v>
      </c>
      <c r="F169" s="64">
        <v>9504.2415584415976</v>
      </c>
      <c r="G169" s="63">
        <v>5.1099999999999994</v>
      </c>
      <c r="H169" s="64">
        <v>39577.647658422</v>
      </c>
      <c r="I169" s="63">
        <v>0</v>
      </c>
      <c r="J169" s="64">
        <v>0</v>
      </c>
      <c r="K169" s="63">
        <v>3.1333333333333333</v>
      </c>
      <c r="L169" s="64">
        <v>360.33333333333331</v>
      </c>
      <c r="M169" s="65">
        <v>53930</v>
      </c>
      <c r="N169" s="74">
        <v>2</v>
      </c>
      <c r="O169" s="75">
        <v>26970</v>
      </c>
      <c r="P169" s="68"/>
      <c r="Q169" s="69"/>
      <c r="R169" s="70">
        <v>2</v>
      </c>
      <c r="S169" s="69">
        <v>26965</v>
      </c>
      <c r="U169" s="71"/>
      <c r="V169" s="71"/>
      <c r="W169" s="71"/>
    </row>
    <row r="170" spans="1:23" ht="16.5">
      <c r="A170" s="72" t="s">
        <v>2463</v>
      </c>
      <c r="B170" s="73" t="s">
        <v>2464</v>
      </c>
      <c r="C170" s="63">
        <v>37.399999999999864</v>
      </c>
      <c r="D170" s="64">
        <v>5710.3640224724932</v>
      </c>
      <c r="E170" s="63">
        <v>6.8900000000000148</v>
      </c>
      <c r="F170" s="64">
        <v>7110.122077922093</v>
      </c>
      <c r="G170" s="63">
        <v>4.2999999999999972</v>
      </c>
      <c r="H170" s="64">
        <v>33304.087070687769</v>
      </c>
      <c r="I170" s="63">
        <v>3.0000000000000249E-2</v>
      </c>
      <c r="J170" s="64">
        <v>3778.1778000000313</v>
      </c>
      <c r="K170" s="63">
        <v>156.4666666666667</v>
      </c>
      <c r="L170" s="64">
        <v>17993.666666666672</v>
      </c>
      <c r="M170" s="65">
        <v>67900</v>
      </c>
      <c r="N170" s="74">
        <v>2</v>
      </c>
      <c r="O170" s="75">
        <v>33950</v>
      </c>
      <c r="P170" s="68"/>
      <c r="Q170" s="69"/>
      <c r="R170" s="70">
        <v>2</v>
      </c>
      <c r="S170" s="69">
        <v>33950</v>
      </c>
      <c r="U170" s="71"/>
      <c r="V170" s="71"/>
      <c r="W170" s="71"/>
    </row>
    <row r="171" spans="1:23" ht="16.5">
      <c r="A171" s="72" t="s">
        <v>2465</v>
      </c>
      <c r="B171" s="73" t="s">
        <v>2466</v>
      </c>
      <c r="C171" s="63">
        <v>27.599999999999909</v>
      </c>
      <c r="D171" s="64">
        <v>4214.0654283486865</v>
      </c>
      <c r="E171" s="63">
        <v>6.789999999999992</v>
      </c>
      <c r="F171" s="64">
        <v>7006.9272727272646</v>
      </c>
      <c r="G171" s="63">
        <v>4.8299999999999983</v>
      </c>
      <c r="H171" s="64">
        <v>37409.009430563252</v>
      </c>
      <c r="I171" s="63">
        <v>0</v>
      </c>
      <c r="J171" s="64">
        <v>0</v>
      </c>
      <c r="K171" s="63">
        <v>0</v>
      </c>
      <c r="L171" s="64">
        <v>0</v>
      </c>
      <c r="M171" s="65">
        <v>48630</v>
      </c>
      <c r="N171" s="74">
        <v>2</v>
      </c>
      <c r="O171" s="75">
        <v>24320</v>
      </c>
      <c r="P171" s="68"/>
      <c r="Q171" s="69"/>
      <c r="R171" s="70">
        <v>2</v>
      </c>
      <c r="S171" s="69">
        <v>24315</v>
      </c>
      <c r="U171" s="71"/>
      <c r="V171" s="71"/>
      <c r="W171" s="71"/>
    </row>
    <row r="172" spans="1:23" ht="16.5">
      <c r="A172" s="72" t="s">
        <v>2467</v>
      </c>
      <c r="B172" s="73" t="s">
        <v>2468</v>
      </c>
      <c r="C172" s="63">
        <v>27.300000000000182</v>
      </c>
      <c r="D172" s="64">
        <v>4168.2603693449373</v>
      </c>
      <c r="E172" s="63">
        <v>8.8500000000000227</v>
      </c>
      <c r="F172" s="64">
        <v>9132.7402597402834</v>
      </c>
      <c r="G172" s="63">
        <v>6.269999999999996</v>
      </c>
      <c r="H172" s="64">
        <v>48562.00603097961</v>
      </c>
      <c r="I172" s="63">
        <v>0</v>
      </c>
      <c r="J172" s="64">
        <v>0</v>
      </c>
      <c r="K172" s="63">
        <v>13.350000000000001</v>
      </c>
      <c r="L172" s="64">
        <v>1535.2500000000002</v>
      </c>
      <c r="M172" s="65">
        <v>63400</v>
      </c>
      <c r="N172" s="74">
        <v>2</v>
      </c>
      <c r="O172" s="75">
        <v>31700</v>
      </c>
      <c r="P172" s="68"/>
      <c r="Q172" s="69"/>
      <c r="R172" s="70">
        <v>2</v>
      </c>
      <c r="S172" s="69">
        <v>31700</v>
      </c>
      <c r="U172" s="71"/>
      <c r="V172" s="71"/>
      <c r="W172" s="71"/>
    </row>
    <row r="173" spans="1:23" ht="16.5">
      <c r="A173" s="72" t="s">
        <v>2469</v>
      </c>
      <c r="B173" s="73" t="s">
        <v>2470</v>
      </c>
      <c r="C173" s="63">
        <v>22</v>
      </c>
      <c r="D173" s="64">
        <v>3359.0376602779493</v>
      </c>
      <c r="E173" s="63">
        <v>5.9200000000000159</v>
      </c>
      <c r="F173" s="64">
        <v>6109.132467532484</v>
      </c>
      <c r="G173" s="63">
        <v>2.6000000000000085</v>
      </c>
      <c r="H173" s="64">
        <v>20137.354972974077</v>
      </c>
      <c r="I173" s="63">
        <v>0.25</v>
      </c>
      <c r="J173" s="64">
        <v>31484.814999999999</v>
      </c>
      <c r="K173" s="63">
        <v>0.11666666666666667</v>
      </c>
      <c r="L173" s="64">
        <v>13.416666666666666</v>
      </c>
      <c r="M173" s="65">
        <v>61100</v>
      </c>
      <c r="N173" s="74">
        <v>2</v>
      </c>
      <c r="O173" s="75">
        <v>30550</v>
      </c>
      <c r="P173" s="68"/>
      <c r="Q173" s="69"/>
      <c r="R173" s="70">
        <v>2</v>
      </c>
      <c r="S173" s="69">
        <v>30550</v>
      </c>
      <c r="U173" s="71"/>
      <c r="V173" s="71"/>
      <c r="W173" s="71"/>
    </row>
    <row r="174" spans="1:23" ht="16.5">
      <c r="A174" s="72" t="s">
        <v>2471</v>
      </c>
      <c r="B174" s="73" t="s">
        <v>2472</v>
      </c>
      <c r="C174" s="63">
        <v>20.400000000000091</v>
      </c>
      <c r="D174" s="64">
        <v>3114.7440122577486</v>
      </c>
      <c r="E174" s="63">
        <v>2.8699999999999761</v>
      </c>
      <c r="F174" s="64">
        <v>2961.6909090908844</v>
      </c>
      <c r="G174" s="63">
        <v>2.3700000000000045</v>
      </c>
      <c r="H174" s="64">
        <v>18355.973571518654</v>
      </c>
      <c r="I174" s="63">
        <v>0.17999999999999972</v>
      </c>
      <c r="J174" s="64">
        <v>22669.066799999964</v>
      </c>
      <c r="K174" s="63">
        <v>4.4833333333333334</v>
      </c>
      <c r="L174" s="64">
        <v>515.58333333333337</v>
      </c>
      <c r="M174" s="65">
        <v>47620</v>
      </c>
      <c r="N174" s="74">
        <v>2</v>
      </c>
      <c r="O174" s="75">
        <v>23810</v>
      </c>
      <c r="P174" s="68"/>
      <c r="Q174" s="69"/>
      <c r="R174" s="70">
        <v>2</v>
      </c>
      <c r="S174" s="69">
        <v>23810</v>
      </c>
      <c r="U174" s="71"/>
      <c r="V174" s="71"/>
      <c r="W174" s="71"/>
    </row>
    <row r="175" spans="1:23" ht="16.5">
      <c r="A175" s="72" t="s">
        <v>2473</v>
      </c>
      <c r="B175" s="73" t="s">
        <v>2474</v>
      </c>
      <c r="C175" s="63">
        <v>52.400000000000091</v>
      </c>
      <c r="D175" s="64">
        <v>8000.6169726620392</v>
      </c>
      <c r="E175" s="63">
        <v>2.039999999999992</v>
      </c>
      <c r="F175" s="64">
        <v>2105.1740259740177</v>
      </c>
      <c r="G175" s="63">
        <v>1.6499999999999986</v>
      </c>
      <c r="H175" s="64">
        <v>12779.475271310421</v>
      </c>
      <c r="I175" s="63">
        <v>5.0000000000000266E-2</v>
      </c>
      <c r="J175" s="64">
        <v>6296.9630000000334</v>
      </c>
      <c r="K175" s="63">
        <v>141.83333333333334</v>
      </c>
      <c r="L175" s="64">
        <v>16310.833333333334</v>
      </c>
      <c r="M175" s="65">
        <v>45490</v>
      </c>
      <c r="N175" s="74">
        <v>1</v>
      </c>
      <c r="O175" s="75">
        <v>45490</v>
      </c>
      <c r="P175" s="68"/>
      <c r="Q175" s="69">
        <v>45490</v>
      </c>
      <c r="R175" s="70">
        <v>1</v>
      </c>
      <c r="S175" s="69"/>
      <c r="U175" s="71"/>
      <c r="V175" s="71"/>
      <c r="W175" s="71"/>
    </row>
    <row r="176" spans="1:23" ht="16.5">
      <c r="A176" s="72" t="s">
        <v>2475</v>
      </c>
      <c r="B176" s="73" t="s">
        <v>2476</v>
      </c>
      <c r="C176" s="63">
        <v>7.7999999999999545</v>
      </c>
      <c r="D176" s="64">
        <v>1190.9315340985388</v>
      </c>
      <c r="E176" s="63">
        <v>1.6700000000000159</v>
      </c>
      <c r="F176" s="64">
        <v>1723.3532467532632</v>
      </c>
      <c r="G176" s="63">
        <v>1.1000000000000085</v>
      </c>
      <c r="H176" s="64">
        <v>8519.6501808736866</v>
      </c>
      <c r="I176" s="63">
        <v>0.37999999999999989</v>
      </c>
      <c r="J176" s="64">
        <v>47856.918799999985</v>
      </c>
      <c r="K176" s="63">
        <v>104.49999999999999</v>
      </c>
      <c r="L176" s="64">
        <v>12017.499999999998</v>
      </c>
      <c r="M176" s="65">
        <v>71310</v>
      </c>
      <c r="N176" s="74">
        <v>1</v>
      </c>
      <c r="O176" s="75">
        <v>71310</v>
      </c>
      <c r="P176" s="68"/>
      <c r="Q176" s="69">
        <v>71310</v>
      </c>
      <c r="R176" s="70">
        <v>1</v>
      </c>
      <c r="S176" s="69"/>
      <c r="U176" s="71"/>
      <c r="V176" s="71"/>
      <c r="W176" s="71"/>
    </row>
    <row r="177" spans="1:23" ht="16.5">
      <c r="A177" s="72" t="s">
        <v>2477</v>
      </c>
      <c r="B177" s="73" t="s">
        <v>2478</v>
      </c>
      <c r="C177" s="63">
        <v>40.299999999999955</v>
      </c>
      <c r="D177" s="64">
        <v>6153.1462595091461</v>
      </c>
      <c r="E177" s="63">
        <v>8.2699999999999818</v>
      </c>
      <c r="F177" s="64">
        <v>8534.2103896103708</v>
      </c>
      <c r="G177" s="63">
        <v>5.490000000000002</v>
      </c>
      <c r="H177" s="64">
        <v>42520.799539087449</v>
      </c>
      <c r="I177" s="63">
        <v>0.12000000000000011</v>
      </c>
      <c r="J177" s="64">
        <v>15112.711200000012</v>
      </c>
      <c r="K177" s="63">
        <v>113.15</v>
      </c>
      <c r="L177" s="64">
        <v>13012.25</v>
      </c>
      <c r="M177" s="65">
        <v>85330</v>
      </c>
      <c r="N177" s="74">
        <v>1</v>
      </c>
      <c r="O177" s="75">
        <v>85330</v>
      </c>
      <c r="P177" s="68"/>
      <c r="Q177" s="69">
        <v>85330</v>
      </c>
      <c r="R177" s="70">
        <v>1</v>
      </c>
      <c r="S177" s="69"/>
      <c r="U177" s="71"/>
      <c r="V177" s="71"/>
      <c r="W177" s="71"/>
    </row>
    <row r="178" spans="1:23" ht="16.5">
      <c r="A178" s="72" t="s">
        <v>2479</v>
      </c>
      <c r="B178" s="73" t="s">
        <v>2480</v>
      </c>
      <c r="C178" s="63">
        <v>21.399999999999977</v>
      </c>
      <c r="D178" s="64">
        <v>3267.4275422703654</v>
      </c>
      <c r="E178" s="63">
        <v>1.9899999999999949</v>
      </c>
      <c r="F178" s="64">
        <v>2053.576623376618</v>
      </c>
      <c r="G178" s="63">
        <v>0.65000000000000213</v>
      </c>
      <c r="H178" s="64">
        <v>5034.3387432435193</v>
      </c>
      <c r="I178" s="63">
        <v>0.39000000000000012</v>
      </c>
      <c r="J178" s="64">
        <v>49116.311400000013</v>
      </c>
      <c r="K178" s="63">
        <v>155.43333333333334</v>
      </c>
      <c r="L178" s="64">
        <v>17874.833333333332</v>
      </c>
      <c r="M178" s="65">
        <v>77350</v>
      </c>
      <c r="N178" s="74">
        <v>1</v>
      </c>
      <c r="O178" s="75">
        <v>77350</v>
      </c>
      <c r="P178" s="68"/>
      <c r="Q178" s="69">
        <v>77350</v>
      </c>
      <c r="R178" s="70">
        <v>1</v>
      </c>
      <c r="S178" s="69"/>
      <c r="U178" s="71"/>
      <c r="V178" s="71"/>
      <c r="W178" s="71"/>
    </row>
    <row r="179" spans="1:23" ht="16.5">
      <c r="A179" s="72" t="s">
        <v>2481</v>
      </c>
      <c r="B179" s="73" t="s">
        <v>2482</v>
      </c>
      <c r="C179" s="63">
        <v>9.7000000000000455</v>
      </c>
      <c r="D179" s="64">
        <v>1481.0302411225573</v>
      </c>
      <c r="E179" s="63">
        <v>2.2200000000000273</v>
      </c>
      <c r="F179" s="64">
        <v>2290.9246753247035</v>
      </c>
      <c r="G179" s="63">
        <v>1.1600000000000037</v>
      </c>
      <c r="H179" s="64">
        <v>8984.3583725576646</v>
      </c>
      <c r="I179" s="63">
        <v>0.13000000000000034</v>
      </c>
      <c r="J179" s="64">
        <v>16372.103800000043</v>
      </c>
      <c r="K179" s="63">
        <v>6.916666666666667</v>
      </c>
      <c r="L179" s="64">
        <v>795.41666666666674</v>
      </c>
      <c r="M179" s="65">
        <v>29920</v>
      </c>
      <c r="N179" s="74">
        <v>1</v>
      </c>
      <c r="O179" s="75">
        <v>29920</v>
      </c>
      <c r="P179" s="68"/>
      <c r="Q179" s="69">
        <v>29920</v>
      </c>
      <c r="R179" s="70">
        <v>1</v>
      </c>
      <c r="S179" s="69"/>
      <c r="U179" s="71"/>
      <c r="V179" s="71"/>
      <c r="W179" s="71"/>
    </row>
    <row r="180" spans="1:23" ht="16.5">
      <c r="A180" s="72" t="s">
        <v>2483</v>
      </c>
      <c r="B180" s="73" t="s">
        <v>2484</v>
      </c>
      <c r="C180" s="63">
        <v>17.399999999999864</v>
      </c>
      <c r="D180" s="64">
        <v>2656.693422219812</v>
      </c>
      <c r="E180" s="63">
        <v>1.7699999999999818</v>
      </c>
      <c r="F180" s="64">
        <v>1826.5480519480334</v>
      </c>
      <c r="G180" s="63">
        <v>0.59000000000000341</v>
      </c>
      <c r="H180" s="64">
        <v>4569.6305515595141</v>
      </c>
      <c r="I180" s="63">
        <v>0.20999999999999996</v>
      </c>
      <c r="J180" s="64">
        <v>26447.244599999995</v>
      </c>
      <c r="K180" s="63">
        <v>0</v>
      </c>
      <c r="L180" s="64">
        <v>0</v>
      </c>
      <c r="M180" s="65">
        <v>35500</v>
      </c>
      <c r="N180" s="74">
        <v>2</v>
      </c>
      <c r="O180" s="75">
        <v>17750</v>
      </c>
      <c r="P180" s="68"/>
      <c r="Q180" s="69"/>
      <c r="R180" s="70">
        <v>2</v>
      </c>
      <c r="S180" s="69">
        <v>17750</v>
      </c>
      <c r="U180" s="71"/>
      <c r="V180" s="71"/>
      <c r="W180" s="71"/>
    </row>
    <row r="181" spans="1:23" ht="16.5">
      <c r="A181" s="72" t="s">
        <v>2485</v>
      </c>
      <c r="B181" s="73" t="s">
        <v>2486</v>
      </c>
      <c r="C181" s="63">
        <v>32.600000000000136</v>
      </c>
      <c r="D181" s="64">
        <v>4977.4830784118913</v>
      </c>
      <c r="E181" s="63">
        <v>2.8400000000000034</v>
      </c>
      <c r="F181" s="64">
        <v>2930.7324675324712</v>
      </c>
      <c r="G181" s="63">
        <v>0.41999999999998749</v>
      </c>
      <c r="H181" s="64">
        <v>3252.9573417880129</v>
      </c>
      <c r="I181" s="63">
        <v>0.29000000000000004</v>
      </c>
      <c r="J181" s="64">
        <v>36522.385400000006</v>
      </c>
      <c r="K181" s="63">
        <v>6.3999999999999995</v>
      </c>
      <c r="L181" s="64">
        <v>735.99999999999989</v>
      </c>
      <c r="M181" s="65">
        <v>48420</v>
      </c>
      <c r="N181" s="74">
        <v>2</v>
      </c>
      <c r="O181" s="75">
        <v>24210</v>
      </c>
      <c r="P181" s="68"/>
      <c r="Q181" s="69"/>
      <c r="R181" s="70">
        <v>2</v>
      </c>
      <c r="S181" s="69">
        <v>24210</v>
      </c>
      <c r="U181" s="71"/>
      <c r="V181" s="71"/>
      <c r="W181" s="71"/>
    </row>
    <row r="182" spans="1:23" ht="16.5">
      <c r="A182" s="72" t="s">
        <v>2487</v>
      </c>
      <c r="B182" s="73" t="s">
        <v>2488</v>
      </c>
      <c r="C182" s="63">
        <v>24.100000000000136</v>
      </c>
      <c r="D182" s="64">
        <v>3679.6730733045019</v>
      </c>
      <c r="E182" s="63">
        <v>5.870000000000033</v>
      </c>
      <c r="F182" s="64">
        <v>6057.5350649350994</v>
      </c>
      <c r="G182" s="63">
        <v>2.789999999999992</v>
      </c>
      <c r="H182" s="64">
        <v>21608.930913306667</v>
      </c>
      <c r="I182" s="63">
        <v>0.29999999999999982</v>
      </c>
      <c r="J182" s="64">
        <v>37781.777999999977</v>
      </c>
      <c r="K182" s="63">
        <v>2.15</v>
      </c>
      <c r="L182" s="64">
        <v>247.25</v>
      </c>
      <c r="M182" s="65">
        <v>69380</v>
      </c>
      <c r="N182" s="74">
        <v>2</v>
      </c>
      <c r="O182" s="75">
        <v>34690</v>
      </c>
      <c r="P182" s="68"/>
      <c r="Q182" s="69"/>
      <c r="R182" s="70">
        <v>2</v>
      </c>
      <c r="S182" s="69">
        <v>34690</v>
      </c>
      <c r="U182" s="71"/>
      <c r="V182" s="71"/>
      <c r="W182" s="71"/>
    </row>
    <row r="183" spans="1:23" ht="16.5">
      <c r="A183" s="72" t="s">
        <v>2489</v>
      </c>
      <c r="B183" s="73" t="s">
        <v>2490</v>
      </c>
      <c r="C183" s="63">
        <v>29.799999999999955</v>
      </c>
      <c r="D183" s="64">
        <v>4549.9691943764883</v>
      </c>
      <c r="E183" s="63">
        <v>3.4000000000000057</v>
      </c>
      <c r="F183" s="64">
        <v>3508.6233766233827</v>
      </c>
      <c r="G183" s="63">
        <v>1.4200000000000017</v>
      </c>
      <c r="H183" s="64">
        <v>10998.093869855051</v>
      </c>
      <c r="I183" s="63">
        <v>0.11999999999999988</v>
      </c>
      <c r="J183" s="64">
        <v>15112.711199999985</v>
      </c>
      <c r="K183" s="63">
        <v>0</v>
      </c>
      <c r="L183" s="64">
        <v>0</v>
      </c>
      <c r="M183" s="65">
        <v>34170</v>
      </c>
      <c r="N183" s="74">
        <v>2</v>
      </c>
      <c r="O183" s="75">
        <v>17090</v>
      </c>
      <c r="P183" s="68"/>
      <c r="Q183" s="69"/>
      <c r="R183" s="70">
        <v>2</v>
      </c>
      <c r="S183" s="69">
        <v>17085</v>
      </c>
      <c r="U183" s="71"/>
      <c r="V183" s="71"/>
      <c r="W183" s="71"/>
    </row>
    <row r="184" spans="1:23" ht="16.5">
      <c r="A184" s="72" t="s">
        <v>2491</v>
      </c>
      <c r="B184" s="73" t="s">
        <v>2492</v>
      </c>
      <c r="C184" s="63">
        <v>27.700000000000045</v>
      </c>
      <c r="D184" s="64">
        <v>4229.3337813499702</v>
      </c>
      <c r="E184" s="63">
        <v>4.0099999999999909</v>
      </c>
      <c r="F184" s="64">
        <v>4138.1116883116783</v>
      </c>
      <c r="G184" s="63">
        <v>2.8200000000000074</v>
      </c>
      <c r="H184" s="64">
        <v>21841.285009148793</v>
      </c>
      <c r="I184" s="63">
        <v>0.2200000000000002</v>
      </c>
      <c r="J184" s="64">
        <v>27706.637200000023</v>
      </c>
      <c r="K184" s="63">
        <v>0</v>
      </c>
      <c r="L184" s="64">
        <v>0</v>
      </c>
      <c r="M184" s="65">
        <v>57920</v>
      </c>
      <c r="N184" s="74">
        <v>2</v>
      </c>
      <c r="O184" s="75">
        <v>28960</v>
      </c>
      <c r="P184" s="68"/>
      <c r="Q184" s="69"/>
      <c r="R184" s="70">
        <v>2</v>
      </c>
      <c r="S184" s="69">
        <v>28960</v>
      </c>
      <c r="U184" s="71"/>
      <c r="V184" s="71"/>
      <c r="W184" s="71"/>
    </row>
    <row r="185" spans="1:23" ht="16.5">
      <c r="A185" s="72" t="s">
        <v>2493</v>
      </c>
      <c r="B185" s="73" t="s">
        <v>2494</v>
      </c>
      <c r="C185" s="63">
        <v>23.200000000000045</v>
      </c>
      <c r="D185" s="64">
        <v>3542.2578962931175</v>
      </c>
      <c r="E185" s="63">
        <v>5.589999999999975</v>
      </c>
      <c r="F185" s="64">
        <v>5768.5896103895848</v>
      </c>
      <c r="G185" s="63">
        <v>2.8199999999999932</v>
      </c>
      <c r="H185" s="64">
        <v>21841.285009148683</v>
      </c>
      <c r="I185" s="63">
        <v>1.0000000000000009E-2</v>
      </c>
      <c r="J185" s="64">
        <v>1259.392600000001</v>
      </c>
      <c r="K185" s="63">
        <v>64.13333333333334</v>
      </c>
      <c r="L185" s="64">
        <v>7375.3333333333339</v>
      </c>
      <c r="M185" s="65">
        <v>39790</v>
      </c>
      <c r="N185" s="74">
        <v>2</v>
      </c>
      <c r="O185" s="75">
        <v>19900</v>
      </c>
      <c r="P185" s="68"/>
      <c r="Q185" s="69"/>
      <c r="R185" s="70">
        <v>2</v>
      </c>
      <c r="S185" s="69">
        <v>19895</v>
      </c>
      <c r="U185" s="71"/>
      <c r="V185" s="71"/>
      <c r="W185" s="71"/>
    </row>
    <row r="186" spans="1:23" ht="16.5">
      <c r="A186" s="72" t="s">
        <v>2495</v>
      </c>
      <c r="B186" s="73" t="s">
        <v>2496</v>
      </c>
      <c r="C186" s="63">
        <v>38.700000000000045</v>
      </c>
      <c r="D186" s="64">
        <v>5908.8526114889455</v>
      </c>
      <c r="E186" s="63">
        <v>4.1500000000000057</v>
      </c>
      <c r="F186" s="64">
        <v>4282.5844155844215</v>
      </c>
      <c r="G186" s="63">
        <v>1.7600000000000051</v>
      </c>
      <c r="H186" s="64">
        <v>13631.440289397833</v>
      </c>
      <c r="I186" s="63">
        <v>0.12999999999999989</v>
      </c>
      <c r="J186" s="64">
        <v>16372.103799999986</v>
      </c>
      <c r="K186" s="63">
        <v>110.38333333333333</v>
      </c>
      <c r="L186" s="64">
        <v>12694.083333333332</v>
      </c>
      <c r="M186" s="65">
        <v>52890</v>
      </c>
      <c r="N186" s="74">
        <v>2</v>
      </c>
      <c r="O186" s="75">
        <v>26450</v>
      </c>
      <c r="P186" s="68"/>
      <c r="Q186" s="69"/>
      <c r="R186" s="70">
        <v>2</v>
      </c>
      <c r="S186" s="69">
        <v>26445</v>
      </c>
      <c r="U186" s="71"/>
      <c r="V186" s="71"/>
      <c r="W186" s="71"/>
    </row>
    <row r="187" spans="1:23" ht="16.5">
      <c r="A187" s="72" t="s">
        <v>2497</v>
      </c>
      <c r="B187" s="73" t="s">
        <v>2498</v>
      </c>
      <c r="C187" s="63">
        <v>33.200000000000045</v>
      </c>
      <c r="D187" s="64">
        <v>5069.0931964194579</v>
      </c>
      <c r="E187" s="63">
        <v>9.2700000000000102</v>
      </c>
      <c r="F187" s="64">
        <v>9566.158441558453</v>
      </c>
      <c r="G187" s="63">
        <v>3.7999999999999972</v>
      </c>
      <c r="H187" s="64">
        <v>29431.518806654305</v>
      </c>
      <c r="I187" s="63">
        <v>3.0000000000000249E-2</v>
      </c>
      <c r="J187" s="64">
        <v>3778.1778000000313</v>
      </c>
      <c r="K187" s="63">
        <v>0</v>
      </c>
      <c r="L187" s="64">
        <v>0</v>
      </c>
      <c r="M187" s="65">
        <v>47840</v>
      </c>
      <c r="N187" s="74">
        <v>2</v>
      </c>
      <c r="O187" s="75">
        <v>23920</v>
      </c>
      <c r="P187" s="68"/>
      <c r="Q187" s="69"/>
      <c r="R187" s="70">
        <v>2</v>
      </c>
      <c r="S187" s="69">
        <v>23920</v>
      </c>
      <c r="U187" s="71"/>
      <c r="V187" s="71"/>
      <c r="W187" s="71"/>
    </row>
    <row r="188" spans="1:23" ht="16.5">
      <c r="A188" s="72" t="s">
        <v>2499</v>
      </c>
      <c r="B188" s="73" t="s">
        <v>2500</v>
      </c>
      <c r="C188" s="63">
        <v>15.799999999999955</v>
      </c>
      <c r="D188" s="64">
        <v>2412.3997741996113</v>
      </c>
      <c r="E188" s="63">
        <v>3.6699999999999875</v>
      </c>
      <c r="F188" s="64">
        <v>3787.2493506493379</v>
      </c>
      <c r="G188" s="63">
        <v>1.5900000000000034</v>
      </c>
      <c r="H188" s="64">
        <v>12314.767079626441</v>
      </c>
      <c r="I188" s="63">
        <v>4.0000000000000036E-2</v>
      </c>
      <c r="J188" s="64">
        <v>5037.5704000000042</v>
      </c>
      <c r="K188" s="63">
        <v>66.216666666666669</v>
      </c>
      <c r="L188" s="64">
        <v>7614.916666666667</v>
      </c>
      <c r="M188" s="65">
        <v>31170</v>
      </c>
      <c r="N188" s="74">
        <v>2</v>
      </c>
      <c r="O188" s="75">
        <v>15590</v>
      </c>
      <c r="P188" s="68"/>
      <c r="Q188" s="69"/>
      <c r="R188" s="70">
        <v>2</v>
      </c>
      <c r="S188" s="69">
        <v>15585</v>
      </c>
      <c r="U188" s="71"/>
      <c r="V188" s="71"/>
      <c r="W188" s="71"/>
    </row>
    <row r="189" spans="1:23" ht="16.5">
      <c r="A189" s="72" t="s">
        <v>2501</v>
      </c>
      <c r="B189" s="73" t="s">
        <v>2502</v>
      </c>
      <c r="C189" s="63">
        <v>18.099999999999909</v>
      </c>
      <c r="D189" s="64">
        <v>2763.5718932286627</v>
      </c>
      <c r="E189" s="63">
        <v>2.0200000000000102</v>
      </c>
      <c r="F189" s="64">
        <v>2084.5350649350753</v>
      </c>
      <c r="G189" s="63">
        <v>1.5899999999999892</v>
      </c>
      <c r="H189" s="64">
        <v>12314.767079626332</v>
      </c>
      <c r="I189" s="63">
        <v>0</v>
      </c>
      <c r="J189" s="64">
        <v>0</v>
      </c>
      <c r="K189" s="63">
        <v>37.31666666666667</v>
      </c>
      <c r="L189" s="64">
        <v>4291.416666666667</v>
      </c>
      <c r="M189" s="65">
        <v>21450</v>
      </c>
      <c r="N189" s="74">
        <v>2</v>
      </c>
      <c r="O189" s="75">
        <v>10730</v>
      </c>
      <c r="P189" s="68"/>
      <c r="Q189" s="69"/>
      <c r="R189" s="70">
        <v>2</v>
      </c>
      <c r="S189" s="69">
        <v>10725</v>
      </c>
      <c r="U189" s="71"/>
      <c r="V189" s="71"/>
      <c r="W189" s="71"/>
    </row>
    <row r="190" spans="1:23" ht="16.5">
      <c r="A190" s="72" t="s">
        <v>2503</v>
      </c>
      <c r="B190" s="73" t="s">
        <v>2504</v>
      </c>
      <c r="C190" s="63">
        <v>43.799999999999955</v>
      </c>
      <c r="D190" s="64">
        <v>6687.5386145533648</v>
      </c>
      <c r="E190" s="63">
        <v>2.9499999999999886</v>
      </c>
      <c r="F190" s="64">
        <v>3044.2467532467413</v>
      </c>
      <c r="G190" s="63">
        <v>1.75</v>
      </c>
      <c r="H190" s="64">
        <v>13553.988924117124</v>
      </c>
      <c r="I190" s="63">
        <v>0.13999999999999968</v>
      </c>
      <c r="J190" s="64">
        <v>17631.49639999996</v>
      </c>
      <c r="K190" s="63">
        <v>195.21666666666667</v>
      </c>
      <c r="L190" s="64">
        <v>22449.916666666668</v>
      </c>
      <c r="M190" s="65">
        <v>63370</v>
      </c>
      <c r="N190" s="74">
        <v>2</v>
      </c>
      <c r="O190" s="75">
        <v>31690</v>
      </c>
      <c r="P190" s="68"/>
      <c r="Q190" s="69"/>
      <c r="R190" s="70">
        <v>2</v>
      </c>
      <c r="S190" s="69">
        <v>31685</v>
      </c>
      <c r="U190" s="71"/>
      <c r="V190" s="71"/>
      <c r="W190" s="71"/>
    </row>
    <row r="191" spans="1:23" ht="16.5">
      <c r="A191" s="72" t="s">
        <v>2505</v>
      </c>
      <c r="B191" s="73" t="s">
        <v>2506</v>
      </c>
      <c r="C191" s="63">
        <v>42.5</v>
      </c>
      <c r="D191" s="64">
        <v>6489.0500255369479</v>
      </c>
      <c r="E191" s="63">
        <v>3.6500000000000341</v>
      </c>
      <c r="F191" s="64">
        <v>3766.6103896104246</v>
      </c>
      <c r="G191" s="63">
        <v>1.7999999999999972</v>
      </c>
      <c r="H191" s="64">
        <v>13941.245750520447</v>
      </c>
      <c r="I191" s="63">
        <v>2.9999999999999361E-2</v>
      </c>
      <c r="J191" s="64">
        <v>3778.1777999999194</v>
      </c>
      <c r="K191" s="63">
        <v>0</v>
      </c>
      <c r="L191" s="64">
        <v>0</v>
      </c>
      <c r="M191" s="65">
        <v>27980</v>
      </c>
      <c r="N191" s="74">
        <v>2</v>
      </c>
      <c r="O191" s="75">
        <v>13990</v>
      </c>
      <c r="P191" s="68"/>
      <c r="Q191" s="69"/>
      <c r="R191" s="70">
        <v>2</v>
      </c>
      <c r="S191" s="69">
        <v>13990</v>
      </c>
      <c r="U191" s="71"/>
      <c r="V191" s="71"/>
      <c r="W191" s="71"/>
    </row>
    <row r="192" spans="1:23" ht="16.5">
      <c r="A192" s="72" t="s">
        <v>2507</v>
      </c>
      <c r="B192" s="73" t="s">
        <v>2508</v>
      </c>
      <c r="C192" s="63">
        <v>62.299999999999955</v>
      </c>
      <c r="D192" s="64">
        <v>9512.1839197870959</v>
      </c>
      <c r="E192" s="63">
        <v>7.0699999999999932</v>
      </c>
      <c r="F192" s="64">
        <v>7295.872727272721</v>
      </c>
      <c r="G192" s="63">
        <v>3.7299999999999898</v>
      </c>
      <c r="H192" s="64">
        <v>28889.359249689562</v>
      </c>
      <c r="I192" s="63">
        <v>9.9999999999999645E-2</v>
      </c>
      <c r="J192" s="64">
        <v>12593.925999999954</v>
      </c>
      <c r="K192" s="63">
        <v>0</v>
      </c>
      <c r="L192" s="64">
        <v>0</v>
      </c>
      <c r="M192" s="65">
        <v>58290</v>
      </c>
      <c r="N192" s="74">
        <v>2</v>
      </c>
      <c r="O192" s="75">
        <v>29150</v>
      </c>
      <c r="P192" s="68"/>
      <c r="Q192" s="69"/>
      <c r="R192" s="70">
        <v>2</v>
      </c>
      <c r="S192" s="69">
        <v>29145</v>
      </c>
      <c r="U192" s="71"/>
      <c r="V192" s="71"/>
      <c r="W192" s="71"/>
    </row>
    <row r="193" spans="1:23" ht="16.5">
      <c r="A193" s="72" t="s">
        <v>2509</v>
      </c>
      <c r="B193" s="73" t="s">
        <v>2510</v>
      </c>
      <c r="C193" s="63">
        <v>40.5</v>
      </c>
      <c r="D193" s="64">
        <v>6183.6829655116799</v>
      </c>
      <c r="E193" s="63">
        <v>9.9900000000000091</v>
      </c>
      <c r="F193" s="64">
        <v>10309.161038961049</v>
      </c>
      <c r="G193" s="63">
        <v>5.5799999999999983</v>
      </c>
      <c r="H193" s="64">
        <v>43217.861826613444</v>
      </c>
      <c r="I193" s="63">
        <v>0.19999999999999973</v>
      </c>
      <c r="J193" s="64">
        <v>25187.851999999966</v>
      </c>
      <c r="K193" s="63">
        <v>6.5166666666666657</v>
      </c>
      <c r="L193" s="64">
        <v>749.41666666666652</v>
      </c>
      <c r="M193" s="65">
        <v>85650</v>
      </c>
      <c r="N193" s="74">
        <v>2</v>
      </c>
      <c r="O193" s="75">
        <v>42830</v>
      </c>
      <c r="P193" s="68"/>
      <c r="Q193" s="69"/>
      <c r="R193" s="70">
        <v>2</v>
      </c>
      <c r="S193" s="69">
        <v>42825</v>
      </c>
      <c r="U193" s="71"/>
      <c r="V193" s="71"/>
      <c r="W193" s="71"/>
    </row>
    <row r="194" spans="1:23" ht="16.5">
      <c r="A194" s="72" t="s">
        <v>2511</v>
      </c>
      <c r="B194" s="73" t="s">
        <v>2512</v>
      </c>
      <c r="C194" s="63">
        <v>40.799999999999955</v>
      </c>
      <c r="D194" s="64">
        <v>6229.4880245154627</v>
      </c>
      <c r="E194" s="63">
        <v>4.25</v>
      </c>
      <c r="F194" s="64">
        <v>4385.7792207792209</v>
      </c>
      <c r="G194" s="63">
        <v>1.7000000000000028</v>
      </c>
      <c r="H194" s="64">
        <v>13166.732097713799</v>
      </c>
      <c r="I194" s="63">
        <v>0</v>
      </c>
      <c r="J194" s="64">
        <v>0</v>
      </c>
      <c r="K194" s="63">
        <v>17.533333333333331</v>
      </c>
      <c r="L194" s="64">
        <v>2016.333333333333</v>
      </c>
      <c r="M194" s="65">
        <v>25800</v>
      </c>
      <c r="N194" s="74">
        <v>2</v>
      </c>
      <c r="O194" s="75">
        <v>12900</v>
      </c>
      <c r="P194" s="68"/>
      <c r="Q194" s="69"/>
      <c r="R194" s="70">
        <v>2</v>
      </c>
      <c r="S194" s="69">
        <v>12900</v>
      </c>
      <c r="U194" s="71"/>
      <c r="V194" s="71"/>
      <c r="W194" s="71"/>
    </row>
    <row r="195" spans="1:23" ht="16.5">
      <c r="A195" s="72" t="s">
        <v>2513</v>
      </c>
      <c r="B195" s="73" t="s">
        <v>2514</v>
      </c>
      <c r="C195" s="63">
        <v>17.800000000000182</v>
      </c>
      <c r="D195" s="64">
        <v>2717.766834224914</v>
      </c>
      <c r="E195" s="63">
        <v>1.710000000000008</v>
      </c>
      <c r="F195" s="64">
        <v>1764.6311688311771</v>
      </c>
      <c r="G195" s="63">
        <v>1.9399999999999977</v>
      </c>
      <c r="H195" s="64">
        <v>15025.564864449823</v>
      </c>
      <c r="I195" s="63">
        <v>0.26999999999999957</v>
      </c>
      <c r="J195" s="64">
        <v>34003.600199999943</v>
      </c>
      <c r="K195" s="63">
        <v>158.53333333333333</v>
      </c>
      <c r="L195" s="64">
        <v>18231.333333333332</v>
      </c>
      <c r="M195" s="65">
        <v>71740</v>
      </c>
      <c r="N195" s="74">
        <v>2</v>
      </c>
      <c r="O195" s="75">
        <v>35870</v>
      </c>
      <c r="P195" s="68"/>
      <c r="Q195" s="69"/>
      <c r="R195" s="70">
        <v>2</v>
      </c>
      <c r="S195" s="69">
        <v>35870</v>
      </c>
      <c r="U195" s="71"/>
      <c r="V195" s="71"/>
      <c r="W195" s="71"/>
    </row>
    <row r="196" spans="1:23" ht="16.5">
      <c r="A196" s="72" t="s">
        <v>2515</v>
      </c>
      <c r="B196" s="73" t="s">
        <v>2516</v>
      </c>
      <c r="C196" s="63">
        <v>10.600000000000136</v>
      </c>
      <c r="D196" s="64">
        <v>1618.445418133942</v>
      </c>
      <c r="E196" s="63">
        <v>1.4499999999999886</v>
      </c>
      <c r="F196" s="64">
        <v>1496.3246753246635</v>
      </c>
      <c r="G196" s="63">
        <v>0.71000000000000085</v>
      </c>
      <c r="H196" s="64">
        <v>5499.0469349275254</v>
      </c>
      <c r="I196" s="63">
        <v>0</v>
      </c>
      <c r="J196" s="64">
        <v>0</v>
      </c>
      <c r="K196" s="63">
        <v>0</v>
      </c>
      <c r="L196" s="64">
        <v>0</v>
      </c>
      <c r="M196" s="65">
        <v>8610</v>
      </c>
      <c r="N196" s="74">
        <v>1</v>
      </c>
      <c r="O196" s="75">
        <v>8610</v>
      </c>
      <c r="P196" s="68"/>
      <c r="Q196" s="69">
        <v>8610</v>
      </c>
      <c r="R196" s="70">
        <v>1</v>
      </c>
      <c r="S196" s="69"/>
      <c r="U196" s="71"/>
      <c r="V196" s="71"/>
      <c r="W196" s="71"/>
    </row>
    <row r="197" spans="1:23" ht="16.5">
      <c r="A197" s="72" t="s">
        <v>2517</v>
      </c>
      <c r="B197" s="73" t="s">
        <v>2518</v>
      </c>
      <c r="C197" s="63">
        <v>16.099999999999909</v>
      </c>
      <c r="D197" s="64">
        <v>2458.2048332033946</v>
      </c>
      <c r="E197" s="63">
        <v>1.2000000000000171</v>
      </c>
      <c r="F197" s="64">
        <v>1238.3376623376801</v>
      </c>
      <c r="G197" s="63">
        <v>0.57000000000000028</v>
      </c>
      <c r="H197" s="64">
        <v>4414.7278209981514</v>
      </c>
      <c r="I197" s="63">
        <v>9.9999999999997868E-3</v>
      </c>
      <c r="J197" s="64">
        <v>1259.3925999999731</v>
      </c>
      <c r="K197" s="63">
        <v>27.93333333333333</v>
      </c>
      <c r="L197" s="64">
        <v>3212.333333333333</v>
      </c>
      <c r="M197" s="65">
        <v>12580</v>
      </c>
      <c r="N197" s="74">
        <v>1</v>
      </c>
      <c r="O197" s="75">
        <v>12580</v>
      </c>
      <c r="P197" s="68"/>
      <c r="Q197" s="69">
        <v>12580</v>
      </c>
      <c r="R197" s="70">
        <v>1</v>
      </c>
      <c r="S197" s="69"/>
      <c r="U197" s="71"/>
      <c r="V197" s="71"/>
      <c r="W197" s="71"/>
    </row>
    <row r="198" spans="1:23" ht="16.5">
      <c r="A198" s="72" t="s">
        <v>2519</v>
      </c>
      <c r="B198" s="73" t="s">
        <v>2520</v>
      </c>
      <c r="C198" s="63">
        <v>17.099999999999909</v>
      </c>
      <c r="D198" s="64">
        <v>2610.8883632160287</v>
      </c>
      <c r="E198" s="63">
        <v>3.6200000000000045</v>
      </c>
      <c r="F198" s="64">
        <v>3735.6519480519523</v>
      </c>
      <c r="G198" s="63">
        <v>2.019999999999996</v>
      </c>
      <c r="H198" s="64">
        <v>15645.175786695163</v>
      </c>
      <c r="I198" s="63">
        <v>0.16999999999999993</v>
      </c>
      <c r="J198" s="64">
        <v>21409.67419999999</v>
      </c>
      <c r="K198" s="63">
        <v>3.5666666666666669</v>
      </c>
      <c r="L198" s="64">
        <v>410.16666666666669</v>
      </c>
      <c r="M198" s="65">
        <v>43810</v>
      </c>
      <c r="N198" s="74">
        <v>1</v>
      </c>
      <c r="O198" s="75">
        <v>43810</v>
      </c>
      <c r="P198" s="68"/>
      <c r="Q198" s="69">
        <v>43810</v>
      </c>
      <c r="R198" s="70">
        <v>1</v>
      </c>
      <c r="S198" s="69"/>
      <c r="U198" s="71"/>
      <c r="V198" s="71"/>
      <c r="W198" s="71"/>
    </row>
    <row r="199" spans="1:23" ht="16.5">
      <c r="A199" s="72" t="s">
        <v>2521</v>
      </c>
      <c r="B199" s="73" t="s">
        <v>2522</v>
      </c>
      <c r="C199" s="63">
        <v>19.700000000000045</v>
      </c>
      <c r="D199" s="64">
        <v>3007.8655412488979</v>
      </c>
      <c r="E199" s="63">
        <v>3.0199999999999818</v>
      </c>
      <c r="F199" s="64">
        <v>3116.4831168830983</v>
      </c>
      <c r="G199" s="63">
        <v>1.2199999999999989</v>
      </c>
      <c r="H199" s="64">
        <v>9449.0665642416425</v>
      </c>
      <c r="I199" s="63">
        <v>3.0000000000000249E-2</v>
      </c>
      <c r="J199" s="64">
        <v>3778.1778000000313</v>
      </c>
      <c r="K199" s="63">
        <v>0</v>
      </c>
      <c r="L199" s="64">
        <v>0</v>
      </c>
      <c r="M199" s="65">
        <v>19350</v>
      </c>
      <c r="N199" s="74">
        <v>1</v>
      </c>
      <c r="O199" s="75">
        <v>19350</v>
      </c>
      <c r="P199" s="68"/>
      <c r="Q199" s="69">
        <v>19350</v>
      </c>
      <c r="R199" s="70">
        <v>1</v>
      </c>
      <c r="S199" s="69"/>
      <c r="U199" s="71"/>
      <c r="V199" s="71"/>
      <c r="W199" s="71"/>
    </row>
    <row r="200" spans="1:23" ht="16.5">
      <c r="A200" s="72" t="s">
        <v>2523</v>
      </c>
      <c r="B200" s="73" t="s">
        <v>2524</v>
      </c>
      <c r="C200" s="63">
        <v>20.600000000000136</v>
      </c>
      <c r="D200" s="64">
        <v>3145.2807182602824</v>
      </c>
      <c r="E200" s="63">
        <v>2.9099999999999966</v>
      </c>
      <c r="F200" s="64">
        <v>3002.9688311688278</v>
      </c>
      <c r="G200" s="63">
        <v>1.5</v>
      </c>
      <c r="H200" s="64">
        <v>11617.704792100392</v>
      </c>
      <c r="I200" s="63">
        <v>0</v>
      </c>
      <c r="J200" s="64">
        <v>0</v>
      </c>
      <c r="K200" s="63">
        <v>293.11666666666667</v>
      </c>
      <c r="L200" s="64">
        <v>33708.416666666664</v>
      </c>
      <c r="M200" s="65">
        <v>51470</v>
      </c>
      <c r="N200" s="74">
        <v>1</v>
      </c>
      <c r="O200" s="75">
        <v>51470</v>
      </c>
      <c r="P200" s="68"/>
      <c r="Q200" s="69">
        <v>51470</v>
      </c>
      <c r="R200" s="70">
        <v>1</v>
      </c>
      <c r="S200" s="69"/>
      <c r="U200" s="71"/>
      <c r="V200" s="71"/>
      <c r="W200" s="71"/>
    </row>
    <row r="201" spans="1:23" ht="16.5">
      <c r="A201" s="72" t="s">
        <v>2525</v>
      </c>
      <c r="B201" s="73" t="s">
        <v>2526</v>
      </c>
      <c r="C201" s="63">
        <v>47.599999999999909</v>
      </c>
      <c r="D201" s="64">
        <v>7267.7360286013673</v>
      </c>
      <c r="E201" s="63">
        <v>5.3899999999999864</v>
      </c>
      <c r="F201" s="64">
        <v>5562.1999999999862</v>
      </c>
      <c r="G201" s="63">
        <v>2.6200000000000045</v>
      </c>
      <c r="H201" s="64">
        <v>20292.257703535386</v>
      </c>
      <c r="I201" s="63">
        <v>2.0000000000000018E-2</v>
      </c>
      <c r="J201" s="64">
        <v>2518.7852000000021</v>
      </c>
      <c r="K201" s="63">
        <v>0</v>
      </c>
      <c r="L201" s="64">
        <v>0</v>
      </c>
      <c r="M201" s="65">
        <v>35640</v>
      </c>
      <c r="N201" s="74">
        <v>2</v>
      </c>
      <c r="O201" s="75">
        <v>17820</v>
      </c>
      <c r="P201" s="68"/>
      <c r="Q201" s="69"/>
      <c r="R201" s="70">
        <v>2</v>
      </c>
      <c r="S201" s="69">
        <v>17820</v>
      </c>
      <c r="U201" s="71"/>
      <c r="V201" s="71"/>
      <c r="W201" s="71"/>
    </row>
    <row r="202" spans="1:23" ht="16.5">
      <c r="A202" s="72" t="s">
        <v>2527</v>
      </c>
      <c r="B202" s="73" t="s">
        <v>2528</v>
      </c>
      <c r="C202" s="63">
        <v>20.199999999999818</v>
      </c>
      <c r="D202" s="64">
        <v>3084.2073062551804</v>
      </c>
      <c r="E202" s="63">
        <v>4.8600000000000136</v>
      </c>
      <c r="F202" s="64">
        <v>5015.2675324675465</v>
      </c>
      <c r="G202" s="63">
        <v>3.3599999999999994</v>
      </c>
      <c r="H202" s="64">
        <v>26023.658734304874</v>
      </c>
      <c r="I202" s="63">
        <v>0.1599999999999997</v>
      </c>
      <c r="J202" s="64">
        <v>20150.281599999962</v>
      </c>
      <c r="K202" s="63">
        <v>0</v>
      </c>
      <c r="L202" s="64">
        <v>0</v>
      </c>
      <c r="M202" s="65">
        <v>54270</v>
      </c>
      <c r="N202" s="74">
        <v>2</v>
      </c>
      <c r="O202" s="75">
        <v>27140</v>
      </c>
      <c r="P202" s="68"/>
      <c r="Q202" s="69"/>
      <c r="R202" s="70">
        <v>2</v>
      </c>
      <c r="S202" s="69">
        <v>27135</v>
      </c>
      <c r="U202" s="71"/>
      <c r="V202" s="71"/>
      <c r="W202" s="71"/>
    </row>
    <row r="203" spans="1:23" ht="16.5">
      <c r="A203" s="72" t="s">
        <v>2529</v>
      </c>
      <c r="B203" s="73" t="s">
        <v>2530</v>
      </c>
      <c r="C203" s="63">
        <v>17.700000000000045</v>
      </c>
      <c r="D203" s="64">
        <v>2702.4984812236298</v>
      </c>
      <c r="E203" s="63">
        <v>6.75</v>
      </c>
      <c r="F203" s="64">
        <v>6965.6493506493507</v>
      </c>
      <c r="G203" s="63">
        <v>3.0999999999999943</v>
      </c>
      <c r="H203" s="64">
        <v>24009.923237007431</v>
      </c>
      <c r="I203" s="63">
        <v>0</v>
      </c>
      <c r="J203" s="64">
        <v>0</v>
      </c>
      <c r="K203" s="63">
        <v>162.03333333333333</v>
      </c>
      <c r="L203" s="64">
        <v>18633.833333333332</v>
      </c>
      <c r="M203" s="65">
        <v>52310</v>
      </c>
      <c r="N203" s="74">
        <v>2</v>
      </c>
      <c r="O203" s="75">
        <v>26160</v>
      </c>
      <c r="P203" s="68"/>
      <c r="Q203" s="69"/>
      <c r="R203" s="70">
        <v>2</v>
      </c>
      <c r="S203" s="69">
        <v>26155</v>
      </c>
      <c r="U203" s="71"/>
      <c r="V203" s="71"/>
      <c r="W203" s="71"/>
    </row>
    <row r="204" spans="1:23" ht="16.5">
      <c r="A204" s="72" t="s">
        <v>2531</v>
      </c>
      <c r="B204" s="73" t="s">
        <v>2532</v>
      </c>
      <c r="C204" s="63">
        <v>31.5</v>
      </c>
      <c r="D204" s="64">
        <v>4809.5311953979726</v>
      </c>
      <c r="E204" s="63">
        <v>4.0699999999999932</v>
      </c>
      <c r="F204" s="64">
        <v>4200.0285714285646</v>
      </c>
      <c r="G204" s="63">
        <v>1.1400000000000006</v>
      </c>
      <c r="H204" s="64">
        <v>8829.4556419963028</v>
      </c>
      <c r="I204" s="63">
        <v>0</v>
      </c>
      <c r="J204" s="64">
        <v>0</v>
      </c>
      <c r="K204" s="63">
        <v>0</v>
      </c>
      <c r="L204" s="64">
        <v>0</v>
      </c>
      <c r="M204" s="65">
        <v>17840</v>
      </c>
      <c r="N204" s="74">
        <v>2</v>
      </c>
      <c r="O204" s="75">
        <v>8920</v>
      </c>
      <c r="P204" s="68"/>
      <c r="Q204" s="69"/>
      <c r="R204" s="70">
        <v>2</v>
      </c>
      <c r="S204" s="69">
        <v>8920</v>
      </c>
      <c r="U204" s="71"/>
      <c r="V204" s="71"/>
      <c r="W204" s="71"/>
    </row>
    <row r="205" spans="1:23" ht="16.5">
      <c r="A205" s="72" t="s">
        <v>2533</v>
      </c>
      <c r="B205" s="73" t="s">
        <v>2534</v>
      </c>
      <c r="C205" s="63">
        <v>36.700000000000045</v>
      </c>
      <c r="D205" s="64">
        <v>5603.4855514636774</v>
      </c>
      <c r="E205" s="63">
        <v>2.9499999999999886</v>
      </c>
      <c r="F205" s="64">
        <v>3044.2467532467413</v>
      </c>
      <c r="G205" s="63">
        <v>2.1499999999999915</v>
      </c>
      <c r="H205" s="64">
        <v>16652.04353534383</v>
      </c>
      <c r="I205" s="63">
        <v>0.10000000000000009</v>
      </c>
      <c r="J205" s="64">
        <v>12593.92600000001</v>
      </c>
      <c r="K205" s="63">
        <v>0</v>
      </c>
      <c r="L205" s="64">
        <v>0</v>
      </c>
      <c r="M205" s="65">
        <v>37890</v>
      </c>
      <c r="N205" s="74">
        <v>2</v>
      </c>
      <c r="O205" s="75">
        <v>18950</v>
      </c>
      <c r="P205" s="68"/>
      <c r="Q205" s="69"/>
      <c r="R205" s="70">
        <v>2</v>
      </c>
      <c r="S205" s="69">
        <v>18945</v>
      </c>
      <c r="U205" s="71"/>
      <c r="V205" s="71"/>
      <c r="W205" s="71"/>
    </row>
    <row r="206" spans="1:23" ht="16.5">
      <c r="A206" s="72" t="s">
        <v>2535</v>
      </c>
      <c r="B206" s="73" t="s">
        <v>2536</v>
      </c>
      <c r="C206" s="63">
        <v>30.099999999999909</v>
      </c>
      <c r="D206" s="64">
        <v>4595.7742533802711</v>
      </c>
      <c r="E206" s="63">
        <v>8.6100000000000136</v>
      </c>
      <c r="F206" s="64">
        <v>8885.0727272727418</v>
      </c>
      <c r="G206" s="63">
        <v>6.5999999999999943</v>
      </c>
      <c r="H206" s="64">
        <v>51117.901085241683</v>
      </c>
      <c r="I206" s="63">
        <v>2.0000000000000018E-2</v>
      </c>
      <c r="J206" s="64">
        <v>2518.7852000000021</v>
      </c>
      <c r="K206" s="63">
        <v>0</v>
      </c>
      <c r="L206" s="64">
        <v>0</v>
      </c>
      <c r="M206" s="65">
        <v>67120</v>
      </c>
      <c r="N206" s="74">
        <v>2</v>
      </c>
      <c r="O206" s="75">
        <v>33560</v>
      </c>
      <c r="P206" s="68"/>
      <c r="Q206" s="69"/>
      <c r="R206" s="70">
        <v>2</v>
      </c>
      <c r="S206" s="69">
        <v>33560</v>
      </c>
      <c r="U206" s="71"/>
      <c r="V206" s="71"/>
      <c r="W206" s="71"/>
    </row>
    <row r="207" spans="1:23" ht="16.5">
      <c r="A207" s="72" t="s">
        <v>2537</v>
      </c>
      <c r="B207" s="73" t="s">
        <v>2538</v>
      </c>
      <c r="C207" s="63">
        <v>28.799999999999955</v>
      </c>
      <c r="D207" s="64">
        <v>4397.2856643638543</v>
      </c>
      <c r="E207" s="63">
        <v>7.3100000000000023</v>
      </c>
      <c r="F207" s="64">
        <v>7543.5402597402617</v>
      </c>
      <c r="G207" s="63">
        <v>2.4100000000000108</v>
      </c>
      <c r="H207" s="64">
        <v>18665.779032641381</v>
      </c>
      <c r="I207" s="63">
        <v>0</v>
      </c>
      <c r="J207" s="64">
        <v>0</v>
      </c>
      <c r="K207" s="63">
        <v>6.4499999999999993</v>
      </c>
      <c r="L207" s="64">
        <v>741.74999999999989</v>
      </c>
      <c r="M207" s="65">
        <v>31350</v>
      </c>
      <c r="N207" s="74">
        <v>2</v>
      </c>
      <c r="O207" s="75">
        <v>15680</v>
      </c>
      <c r="P207" s="68"/>
      <c r="Q207" s="69"/>
      <c r="R207" s="70">
        <v>2</v>
      </c>
      <c r="S207" s="69">
        <v>15675</v>
      </c>
      <c r="U207" s="71"/>
      <c r="V207" s="71"/>
      <c r="W207" s="71"/>
    </row>
    <row r="208" spans="1:23" ht="16.5">
      <c r="A208" s="72" t="s">
        <v>2539</v>
      </c>
      <c r="B208" s="73" t="s">
        <v>2540</v>
      </c>
      <c r="C208" s="63">
        <v>15.099999999999909</v>
      </c>
      <c r="D208" s="64">
        <v>2305.5213031907606</v>
      </c>
      <c r="E208" s="63">
        <v>2.9699999999999989</v>
      </c>
      <c r="F208" s="64">
        <v>3064.8857142857132</v>
      </c>
      <c r="G208" s="63">
        <v>1.730000000000004</v>
      </c>
      <c r="H208" s="64">
        <v>13399.086193555817</v>
      </c>
      <c r="I208" s="63">
        <v>0.10000000000000009</v>
      </c>
      <c r="J208" s="64">
        <v>12593.92600000001</v>
      </c>
      <c r="K208" s="63">
        <v>0</v>
      </c>
      <c r="L208" s="64">
        <v>0</v>
      </c>
      <c r="M208" s="65">
        <v>31360</v>
      </c>
      <c r="N208" s="74">
        <v>2</v>
      </c>
      <c r="O208" s="75">
        <v>15680</v>
      </c>
      <c r="P208" s="68"/>
      <c r="Q208" s="69"/>
      <c r="R208" s="70">
        <v>2</v>
      </c>
      <c r="S208" s="69">
        <v>15680</v>
      </c>
      <c r="U208" s="71"/>
      <c r="V208" s="71"/>
      <c r="W208" s="71"/>
    </row>
    <row r="209" spans="1:23" ht="16.5">
      <c r="A209" s="72" t="s">
        <v>2541</v>
      </c>
      <c r="B209" s="73" t="s">
        <v>2542</v>
      </c>
      <c r="C209" s="63">
        <v>20.5</v>
      </c>
      <c r="D209" s="64">
        <v>3130.0123652589982</v>
      </c>
      <c r="E209" s="63">
        <v>5.5600000000000023</v>
      </c>
      <c r="F209" s="64">
        <v>5737.6311688311716</v>
      </c>
      <c r="G209" s="63">
        <v>4.5799999999999983</v>
      </c>
      <c r="H209" s="64">
        <v>35472.725298546517</v>
      </c>
      <c r="I209" s="63">
        <v>0</v>
      </c>
      <c r="J209" s="64">
        <v>0</v>
      </c>
      <c r="K209" s="63">
        <v>133.88333333333335</v>
      </c>
      <c r="L209" s="64">
        <v>15396.583333333336</v>
      </c>
      <c r="M209" s="65">
        <v>59740</v>
      </c>
      <c r="N209" s="74">
        <v>2</v>
      </c>
      <c r="O209" s="75">
        <v>29870</v>
      </c>
      <c r="P209" s="68"/>
      <c r="Q209" s="69"/>
      <c r="R209" s="70">
        <v>2</v>
      </c>
      <c r="S209" s="69">
        <v>29870</v>
      </c>
      <c r="U209" s="71"/>
      <c r="V209" s="71"/>
      <c r="W209" s="71"/>
    </row>
    <row r="210" spans="1:23" ht="16.5">
      <c r="A210" s="72" t="s">
        <v>2543</v>
      </c>
      <c r="B210" s="73" t="s">
        <v>2544</v>
      </c>
      <c r="C210" s="63">
        <v>11.599999999999909</v>
      </c>
      <c r="D210" s="64">
        <v>1771.1289481465412</v>
      </c>
      <c r="E210" s="63">
        <v>1.9800000000000182</v>
      </c>
      <c r="F210" s="64">
        <v>2043.2571428571616</v>
      </c>
      <c r="G210" s="63">
        <v>0.75</v>
      </c>
      <c r="H210" s="64">
        <v>5808.8523960501961</v>
      </c>
      <c r="I210" s="63">
        <v>0.12000000000000011</v>
      </c>
      <c r="J210" s="64">
        <v>15112.711200000012</v>
      </c>
      <c r="K210" s="63">
        <v>30.6</v>
      </c>
      <c r="L210" s="64">
        <v>3519</v>
      </c>
      <c r="M210" s="65">
        <v>28250</v>
      </c>
      <c r="N210" s="74">
        <v>2</v>
      </c>
      <c r="O210" s="75">
        <v>14130</v>
      </c>
      <c r="P210" s="68"/>
      <c r="Q210" s="69"/>
      <c r="R210" s="70">
        <v>2</v>
      </c>
      <c r="S210" s="69">
        <v>14125</v>
      </c>
      <c r="U210" s="71"/>
      <c r="V210" s="71"/>
      <c r="W210" s="71"/>
    </row>
    <row r="211" spans="1:23" ht="16.5">
      <c r="A211" s="72" t="s">
        <v>2545</v>
      </c>
      <c r="B211" s="73" t="s">
        <v>2546</v>
      </c>
      <c r="C211" s="63">
        <v>39.900000000000091</v>
      </c>
      <c r="D211" s="64">
        <v>6092.0728475041133</v>
      </c>
      <c r="E211" s="63">
        <v>5.4699999999999989</v>
      </c>
      <c r="F211" s="64">
        <v>5644.7558441558431</v>
      </c>
      <c r="G211" s="63">
        <v>3.3400000000000034</v>
      </c>
      <c r="H211" s="64">
        <v>25868.756003743565</v>
      </c>
      <c r="I211" s="63">
        <v>0.2799999999999998</v>
      </c>
      <c r="J211" s="64">
        <v>35262.992799999971</v>
      </c>
      <c r="K211" s="63">
        <v>146.2166666666667</v>
      </c>
      <c r="L211" s="64">
        <v>16814.916666666672</v>
      </c>
      <c r="M211" s="65">
        <v>89680</v>
      </c>
      <c r="N211" s="74">
        <v>2</v>
      </c>
      <c r="O211" s="75">
        <v>44840</v>
      </c>
      <c r="P211" s="68"/>
      <c r="Q211" s="69"/>
      <c r="R211" s="70">
        <v>2</v>
      </c>
      <c r="S211" s="69">
        <v>44840</v>
      </c>
      <c r="U211" s="71"/>
      <c r="V211" s="71"/>
      <c r="W211" s="71"/>
    </row>
    <row r="212" spans="1:23" ht="16.5">
      <c r="A212" s="72" t="s">
        <v>2547</v>
      </c>
      <c r="B212" s="73" t="s">
        <v>2548</v>
      </c>
      <c r="C212" s="63">
        <v>42.799999999999955</v>
      </c>
      <c r="D212" s="64">
        <v>6534.8550845407308</v>
      </c>
      <c r="E212" s="63">
        <v>3.1400000000000148</v>
      </c>
      <c r="F212" s="64">
        <v>3240.3168831168982</v>
      </c>
      <c r="G212" s="63">
        <v>1.3999999999999986</v>
      </c>
      <c r="H212" s="64">
        <v>10843.191139293687</v>
      </c>
      <c r="I212" s="63">
        <v>9.9999999999997868E-3</v>
      </c>
      <c r="J212" s="64">
        <v>1259.3925999999731</v>
      </c>
      <c r="K212" s="63">
        <v>6.8833333333333329</v>
      </c>
      <c r="L212" s="64">
        <v>791.58333333333326</v>
      </c>
      <c r="M212" s="65">
        <v>22670</v>
      </c>
      <c r="N212" s="74">
        <v>2</v>
      </c>
      <c r="O212" s="75">
        <v>11340</v>
      </c>
      <c r="P212" s="68"/>
      <c r="Q212" s="69"/>
      <c r="R212" s="70">
        <v>2</v>
      </c>
      <c r="S212" s="69">
        <v>11335</v>
      </c>
      <c r="U212" s="71"/>
      <c r="V212" s="71"/>
      <c r="W212" s="71"/>
    </row>
    <row r="213" spans="1:23" ht="16.5">
      <c r="A213" s="72" t="s">
        <v>2549</v>
      </c>
      <c r="B213" s="73" t="s">
        <v>2550</v>
      </c>
      <c r="C213" s="63">
        <v>36.400000000000091</v>
      </c>
      <c r="D213" s="64">
        <v>5557.6804924598937</v>
      </c>
      <c r="E213" s="63">
        <v>6.9000000000000057</v>
      </c>
      <c r="F213" s="64">
        <v>7120.4415584415647</v>
      </c>
      <c r="G213" s="63">
        <v>5.1099999999999994</v>
      </c>
      <c r="H213" s="64">
        <v>39577.647658422</v>
      </c>
      <c r="I213" s="63">
        <v>0.16000000000000014</v>
      </c>
      <c r="J213" s="64">
        <v>20150.281600000017</v>
      </c>
      <c r="K213" s="63">
        <v>71.166666666666657</v>
      </c>
      <c r="L213" s="64">
        <v>8184.1666666666652</v>
      </c>
      <c r="M213" s="65">
        <v>80590</v>
      </c>
      <c r="N213" s="74">
        <v>2</v>
      </c>
      <c r="O213" s="75">
        <v>40300</v>
      </c>
      <c r="P213" s="68"/>
      <c r="Q213" s="69"/>
      <c r="R213" s="70">
        <v>2</v>
      </c>
      <c r="S213" s="69">
        <v>40295</v>
      </c>
      <c r="U213" s="71"/>
      <c r="V213" s="71"/>
      <c r="W213" s="71"/>
    </row>
    <row r="214" spans="1:23" ht="16.5">
      <c r="A214" s="72" t="s">
        <v>2551</v>
      </c>
      <c r="B214" s="73" t="s">
        <v>2552</v>
      </c>
      <c r="C214" s="63">
        <v>45.5</v>
      </c>
      <c r="D214" s="64">
        <v>6947.1006155748501</v>
      </c>
      <c r="E214" s="63">
        <v>6.039999999999992</v>
      </c>
      <c r="F214" s="64">
        <v>6232.9662337662257</v>
      </c>
      <c r="G214" s="63">
        <v>4.5400000000000063</v>
      </c>
      <c r="H214" s="64">
        <v>35162.919837423899</v>
      </c>
      <c r="I214" s="63">
        <v>4.9999999999999822E-2</v>
      </c>
      <c r="J214" s="64">
        <v>6296.962999999977</v>
      </c>
      <c r="K214" s="63">
        <v>236.61666666666665</v>
      </c>
      <c r="L214" s="64">
        <v>27210.916666666664</v>
      </c>
      <c r="M214" s="65">
        <v>81850</v>
      </c>
      <c r="N214" s="74">
        <v>2</v>
      </c>
      <c r="O214" s="75">
        <v>40930</v>
      </c>
      <c r="P214" s="68"/>
      <c r="Q214" s="69"/>
      <c r="R214" s="70">
        <v>2</v>
      </c>
      <c r="S214" s="69">
        <v>40925</v>
      </c>
      <c r="U214" s="71"/>
      <c r="V214" s="71"/>
      <c r="W214" s="71"/>
    </row>
    <row r="215" spans="1:23" ht="16.5">
      <c r="A215" s="72" t="s">
        <v>2553</v>
      </c>
      <c r="B215" s="73" t="s">
        <v>2554</v>
      </c>
      <c r="C215" s="63">
        <v>32.099999999999909</v>
      </c>
      <c r="D215" s="64">
        <v>4901.1413134055392</v>
      </c>
      <c r="E215" s="63">
        <v>7.2999999999999829</v>
      </c>
      <c r="F215" s="64">
        <v>7533.2207792207619</v>
      </c>
      <c r="G215" s="63">
        <v>4.5300000000000011</v>
      </c>
      <c r="H215" s="64">
        <v>35085.468472143191</v>
      </c>
      <c r="I215" s="63">
        <v>0.11999999999999922</v>
      </c>
      <c r="J215" s="64">
        <v>15112.711199999902</v>
      </c>
      <c r="K215" s="63">
        <v>0</v>
      </c>
      <c r="L215" s="64">
        <v>0</v>
      </c>
      <c r="M215" s="65">
        <v>62630</v>
      </c>
      <c r="N215" s="74">
        <v>2</v>
      </c>
      <c r="O215" s="75">
        <v>31320</v>
      </c>
      <c r="P215" s="68"/>
      <c r="Q215" s="69"/>
      <c r="R215" s="70">
        <v>2</v>
      </c>
      <c r="S215" s="69">
        <v>31315</v>
      </c>
      <c r="U215" s="71"/>
      <c r="V215" s="71"/>
      <c r="W215" s="71"/>
    </row>
    <row r="216" spans="1:23" ht="16.5">
      <c r="A216" s="72" t="s">
        <v>2555</v>
      </c>
      <c r="B216" s="73" t="s">
        <v>2556</v>
      </c>
      <c r="C216" s="63">
        <v>52.100000000000136</v>
      </c>
      <c r="D216" s="64">
        <v>7954.8119136582554</v>
      </c>
      <c r="E216" s="63">
        <v>5.3200000000000216</v>
      </c>
      <c r="F216" s="64">
        <v>5489.9636363636591</v>
      </c>
      <c r="G216" s="63">
        <v>1.6599999999999966</v>
      </c>
      <c r="H216" s="64">
        <v>12856.926636591073</v>
      </c>
      <c r="I216" s="63">
        <v>0.36000000000000032</v>
      </c>
      <c r="J216" s="64">
        <v>45338.133600000037</v>
      </c>
      <c r="K216" s="63">
        <v>10.4</v>
      </c>
      <c r="L216" s="64">
        <v>1196</v>
      </c>
      <c r="M216" s="65">
        <v>72840</v>
      </c>
      <c r="N216" s="74">
        <v>2</v>
      </c>
      <c r="O216" s="75">
        <v>36420</v>
      </c>
      <c r="P216" s="68"/>
      <c r="Q216" s="69"/>
      <c r="R216" s="70">
        <v>2</v>
      </c>
      <c r="S216" s="69">
        <v>36420</v>
      </c>
      <c r="U216" s="71"/>
      <c r="V216" s="71"/>
      <c r="W216" s="71"/>
    </row>
    <row r="217" spans="1:23" ht="16.5">
      <c r="A217" s="72" t="s">
        <v>2557</v>
      </c>
      <c r="B217" s="73" t="s">
        <v>2558</v>
      </c>
      <c r="C217" s="63">
        <v>15.700000000000045</v>
      </c>
      <c r="D217" s="64">
        <v>2397.1314211983617</v>
      </c>
      <c r="E217" s="63">
        <v>3.6899999999999977</v>
      </c>
      <c r="F217" s="64">
        <v>3807.8883116883089</v>
      </c>
      <c r="G217" s="63">
        <v>1.9699999999999989</v>
      </c>
      <c r="H217" s="64">
        <v>15257.91896029184</v>
      </c>
      <c r="I217" s="63">
        <v>0.25</v>
      </c>
      <c r="J217" s="64">
        <v>31484.814999999999</v>
      </c>
      <c r="K217" s="63">
        <v>20.966666666666669</v>
      </c>
      <c r="L217" s="64">
        <v>2411.166666666667</v>
      </c>
      <c r="M217" s="65">
        <v>55360</v>
      </c>
      <c r="N217" s="74">
        <v>1</v>
      </c>
      <c r="O217" s="75">
        <v>55360</v>
      </c>
      <c r="P217" s="68"/>
      <c r="Q217" s="69">
        <v>55360</v>
      </c>
      <c r="R217" s="70">
        <v>1</v>
      </c>
      <c r="S217" s="69"/>
      <c r="U217" s="71"/>
      <c r="V217" s="71"/>
      <c r="W217" s="71"/>
    </row>
    <row r="218" spans="1:23" ht="16.5">
      <c r="A218" s="72" t="s">
        <v>2559</v>
      </c>
      <c r="B218" s="73" t="s">
        <v>2560</v>
      </c>
      <c r="C218" s="63">
        <v>36.699999999999818</v>
      </c>
      <c r="D218" s="64">
        <v>5603.4855514636429</v>
      </c>
      <c r="E218" s="63">
        <v>4.1200000000000045</v>
      </c>
      <c r="F218" s="64">
        <v>4251.6259740259793</v>
      </c>
      <c r="G218" s="63">
        <v>2.2000000000000028</v>
      </c>
      <c r="H218" s="64">
        <v>17039.300361747264</v>
      </c>
      <c r="I218" s="63">
        <v>0.20000000000000018</v>
      </c>
      <c r="J218" s="64">
        <v>25187.852000000021</v>
      </c>
      <c r="K218" s="63">
        <v>0</v>
      </c>
      <c r="L218" s="64">
        <v>0</v>
      </c>
      <c r="M218" s="65">
        <v>52080</v>
      </c>
      <c r="N218" s="74">
        <v>1</v>
      </c>
      <c r="O218" s="75">
        <v>52080</v>
      </c>
      <c r="P218" s="68"/>
      <c r="Q218" s="69">
        <v>52080</v>
      </c>
      <c r="R218" s="70">
        <v>1</v>
      </c>
      <c r="S218" s="69"/>
      <c r="U218" s="71"/>
      <c r="V218" s="71"/>
      <c r="W218" s="71"/>
    </row>
    <row r="219" spans="1:23" ht="16.5">
      <c r="A219" s="72" t="s">
        <v>2561</v>
      </c>
      <c r="B219" s="73" t="s">
        <v>2562</v>
      </c>
      <c r="C219" s="63">
        <v>73.299999999999955</v>
      </c>
      <c r="D219" s="64">
        <v>11191.702749926069</v>
      </c>
      <c r="E219" s="63">
        <v>1.8100000000000023</v>
      </c>
      <c r="F219" s="64">
        <v>1867.8259740259762</v>
      </c>
      <c r="G219" s="63">
        <v>0.79999999999999716</v>
      </c>
      <c r="H219" s="64">
        <v>6196.1092224535205</v>
      </c>
      <c r="I219" s="63">
        <v>1.9999999999999574E-2</v>
      </c>
      <c r="J219" s="64">
        <v>2518.7851999999461</v>
      </c>
      <c r="K219" s="63">
        <v>143.81666666666666</v>
      </c>
      <c r="L219" s="64">
        <v>16538.916666666668</v>
      </c>
      <c r="M219" s="65">
        <v>38310</v>
      </c>
      <c r="N219" s="74">
        <v>1</v>
      </c>
      <c r="O219" s="75">
        <v>38310</v>
      </c>
      <c r="P219" s="68"/>
      <c r="Q219" s="69">
        <v>38310</v>
      </c>
      <c r="R219" s="70">
        <v>1</v>
      </c>
      <c r="S219" s="69"/>
      <c r="U219" s="71"/>
      <c r="V219" s="71"/>
      <c r="W219" s="71"/>
    </row>
    <row r="220" spans="1:23" ht="16.5">
      <c r="A220" s="72" t="s">
        <v>2563</v>
      </c>
      <c r="B220" s="73" t="s">
        <v>2564</v>
      </c>
      <c r="C220" s="63">
        <v>20.200000000000045</v>
      </c>
      <c r="D220" s="64">
        <v>3084.2073062552149</v>
      </c>
      <c r="E220" s="63">
        <v>5.9499999999999886</v>
      </c>
      <c r="F220" s="64">
        <v>6140.0909090908972</v>
      </c>
      <c r="G220" s="63">
        <v>2.6800000000000068</v>
      </c>
      <c r="H220" s="64">
        <v>20756.965895219419</v>
      </c>
      <c r="I220" s="63">
        <v>0.1599999999999997</v>
      </c>
      <c r="J220" s="64">
        <v>20150.281599999962</v>
      </c>
      <c r="K220" s="63">
        <v>143.33333333333331</v>
      </c>
      <c r="L220" s="64">
        <v>16483.333333333332</v>
      </c>
      <c r="M220" s="65">
        <v>66610</v>
      </c>
      <c r="N220" s="74">
        <v>1</v>
      </c>
      <c r="O220" s="75">
        <v>66610</v>
      </c>
      <c r="P220" s="68"/>
      <c r="Q220" s="69">
        <v>66610</v>
      </c>
      <c r="R220" s="70">
        <v>1</v>
      </c>
      <c r="S220" s="69"/>
      <c r="U220" s="71"/>
      <c r="V220" s="71"/>
      <c r="W220" s="71"/>
    </row>
    <row r="221" spans="1:23" ht="16.5">
      <c r="A221" s="72" t="s">
        <v>2565</v>
      </c>
      <c r="B221" s="73" t="s">
        <v>2566</v>
      </c>
      <c r="C221" s="63">
        <v>18.099999999999909</v>
      </c>
      <c r="D221" s="64">
        <v>2763.5718932286627</v>
      </c>
      <c r="E221" s="63">
        <v>1.539999999999992</v>
      </c>
      <c r="F221" s="64">
        <v>1589.1999999999919</v>
      </c>
      <c r="G221" s="63">
        <v>0.32999999999999829</v>
      </c>
      <c r="H221" s="64">
        <v>2555.8950542620728</v>
      </c>
      <c r="I221" s="63">
        <v>0</v>
      </c>
      <c r="J221" s="64">
        <v>0</v>
      </c>
      <c r="K221" s="63">
        <v>79.850000000000009</v>
      </c>
      <c r="L221" s="64">
        <v>9182.7500000000018</v>
      </c>
      <c r="M221" s="65">
        <v>16090</v>
      </c>
      <c r="N221" s="74">
        <v>1</v>
      </c>
      <c r="O221" s="75">
        <v>16090</v>
      </c>
      <c r="P221" s="68"/>
      <c r="Q221" s="69">
        <v>16090</v>
      </c>
      <c r="R221" s="70">
        <v>1</v>
      </c>
      <c r="S221" s="69"/>
      <c r="U221" s="71"/>
      <c r="V221" s="71"/>
      <c r="W221" s="71"/>
    </row>
    <row r="222" spans="1:23" ht="16.5">
      <c r="A222" s="72" t="s">
        <v>2567</v>
      </c>
      <c r="B222" s="73" t="s">
        <v>2568</v>
      </c>
      <c r="C222" s="63">
        <v>23.599999999999909</v>
      </c>
      <c r="D222" s="64">
        <v>3603.3313082981499</v>
      </c>
      <c r="E222" s="63">
        <v>4.4099999999999682</v>
      </c>
      <c r="F222" s="64">
        <v>4550.8909090908764</v>
      </c>
      <c r="G222" s="63">
        <v>1.3599999999999994</v>
      </c>
      <c r="H222" s="64">
        <v>10533.385678171018</v>
      </c>
      <c r="I222" s="63">
        <v>0.19000000000000039</v>
      </c>
      <c r="J222" s="64">
        <v>23928.459400000047</v>
      </c>
      <c r="K222" s="63">
        <v>157.29999999999998</v>
      </c>
      <c r="L222" s="64">
        <v>18089.499999999996</v>
      </c>
      <c r="M222" s="65">
        <v>60710</v>
      </c>
      <c r="N222" s="74">
        <v>2</v>
      </c>
      <c r="O222" s="75">
        <v>30360</v>
      </c>
      <c r="P222" s="68"/>
      <c r="Q222" s="69"/>
      <c r="R222" s="70">
        <v>2</v>
      </c>
      <c r="S222" s="69">
        <v>30355</v>
      </c>
      <c r="U222" s="71"/>
      <c r="V222" s="71"/>
      <c r="W222" s="71"/>
    </row>
    <row r="223" spans="1:23" ht="16.5">
      <c r="A223" s="72" t="s">
        <v>2569</v>
      </c>
      <c r="B223" s="73" t="s">
        <v>2570</v>
      </c>
      <c r="C223" s="63">
        <v>12.599999999999909</v>
      </c>
      <c r="D223" s="64">
        <v>1923.8124781591753</v>
      </c>
      <c r="E223" s="63">
        <v>2.0900000000000034</v>
      </c>
      <c r="F223" s="64">
        <v>2156.7714285714324</v>
      </c>
      <c r="G223" s="63">
        <v>0.60000000000000853</v>
      </c>
      <c r="H223" s="64">
        <v>4647.0819168402231</v>
      </c>
      <c r="I223" s="63">
        <v>0.10000000000000009</v>
      </c>
      <c r="J223" s="64">
        <v>12593.92600000001</v>
      </c>
      <c r="K223" s="63">
        <v>258.43333333333334</v>
      </c>
      <c r="L223" s="64">
        <v>29719.833333333332</v>
      </c>
      <c r="M223" s="65">
        <v>51040</v>
      </c>
      <c r="N223" s="74">
        <v>2</v>
      </c>
      <c r="O223" s="75">
        <v>25520</v>
      </c>
      <c r="P223" s="68"/>
      <c r="Q223" s="69"/>
      <c r="R223" s="70">
        <v>2</v>
      </c>
      <c r="S223" s="69">
        <v>25520</v>
      </c>
      <c r="U223" s="71"/>
      <c r="V223" s="71"/>
      <c r="W223" s="71"/>
    </row>
    <row r="224" spans="1:23" ht="16.5">
      <c r="A224" s="72" t="s">
        <v>2571</v>
      </c>
      <c r="B224" s="73" t="s">
        <v>2572</v>
      </c>
      <c r="C224" s="63">
        <v>29</v>
      </c>
      <c r="D224" s="64">
        <v>4427.822370366388</v>
      </c>
      <c r="E224" s="63">
        <v>3.3100000000000023</v>
      </c>
      <c r="F224" s="64">
        <v>3415.7480519480546</v>
      </c>
      <c r="G224" s="63">
        <v>2.1499999999999915</v>
      </c>
      <c r="H224" s="64">
        <v>16652.04353534383</v>
      </c>
      <c r="I224" s="63">
        <v>0.10000000000000009</v>
      </c>
      <c r="J224" s="64">
        <v>12593.92600000001</v>
      </c>
      <c r="K224" s="63">
        <v>5.3666666666666671</v>
      </c>
      <c r="L224" s="64">
        <v>617.16666666666674</v>
      </c>
      <c r="M224" s="65">
        <v>37710</v>
      </c>
      <c r="N224" s="74">
        <v>2</v>
      </c>
      <c r="O224" s="75">
        <v>18860</v>
      </c>
      <c r="P224" s="68"/>
      <c r="Q224" s="69"/>
      <c r="R224" s="70">
        <v>2</v>
      </c>
      <c r="S224" s="69">
        <v>18855</v>
      </c>
      <c r="U224" s="71"/>
      <c r="V224" s="71"/>
      <c r="W224" s="71"/>
    </row>
    <row r="225" spans="1:23" ht="16.5">
      <c r="A225" s="72" t="s">
        <v>2573</v>
      </c>
      <c r="B225" s="73" t="s">
        <v>2574</v>
      </c>
      <c r="C225" s="63">
        <v>28.299999999999955</v>
      </c>
      <c r="D225" s="64">
        <v>4320.9438993575368</v>
      </c>
      <c r="E225" s="63">
        <v>4.9699999999999989</v>
      </c>
      <c r="F225" s="64">
        <v>5128.7818181818175</v>
      </c>
      <c r="G225" s="63">
        <v>2.4699999999999989</v>
      </c>
      <c r="H225" s="64">
        <v>19130.487224325305</v>
      </c>
      <c r="I225" s="63">
        <v>2.9999999999999805E-2</v>
      </c>
      <c r="J225" s="64">
        <v>3778.1777999999754</v>
      </c>
      <c r="K225" s="63">
        <v>1.3666666666666667</v>
      </c>
      <c r="L225" s="64">
        <v>157.16666666666666</v>
      </c>
      <c r="M225" s="65">
        <v>32520</v>
      </c>
      <c r="N225" s="74">
        <v>2</v>
      </c>
      <c r="O225" s="75">
        <v>16260</v>
      </c>
      <c r="P225" s="68"/>
      <c r="Q225" s="69"/>
      <c r="R225" s="70">
        <v>2</v>
      </c>
      <c r="S225" s="69">
        <v>16260</v>
      </c>
      <c r="U225" s="71"/>
      <c r="V225" s="71"/>
      <c r="W225" s="71"/>
    </row>
    <row r="226" spans="1:23" ht="16.5">
      <c r="A226" s="72" t="s">
        <v>2575</v>
      </c>
      <c r="B226" s="73" t="s">
        <v>2576</v>
      </c>
      <c r="C226" s="63">
        <v>19.399999999999864</v>
      </c>
      <c r="D226" s="64">
        <v>2962.06048224508</v>
      </c>
      <c r="E226" s="63">
        <v>3.1500000000000057</v>
      </c>
      <c r="F226" s="64">
        <v>3250.6363636363699</v>
      </c>
      <c r="G226" s="63">
        <v>1.4000000000000057</v>
      </c>
      <c r="H226" s="64">
        <v>10843.191139293744</v>
      </c>
      <c r="I226" s="63">
        <v>0.17000000000000037</v>
      </c>
      <c r="J226" s="64">
        <v>21409.674200000045</v>
      </c>
      <c r="K226" s="63">
        <v>59.35</v>
      </c>
      <c r="L226" s="64">
        <v>6825.25</v>
      </c>
      <c r="M226" s="65">
        <v>45290</v>
      </c>
      <c r="N226" s="74">
        <v>2</v>
      </c>
      <c r="O226" s="75">
        <v>22650</v>
      </c>
      <c r="P226" s="68"/>
      <c r="Q226" s="69"/>
      <c r="R226" s="70">
        <v>2</v>
      </c>
      <c r="S226" s="69">
        <v>22645</v>
      </c>
      <c r="U226" s="71"/>
      <c r="V226" s="71"/>
      <c r="W226" s="71"/>
    </row>
    <row r="227" spans="1:23" ht="16.5">
      <c r="A227" s="72" t="s">
        <v>2577</v>
      </c>
      <c r="B227" s="73" t="s">
        <v>2578</v>
      </c>
      <c r="C227" s="63">
        <v>15.099999999999909</v>
      </c>
      <c r="D227" s="64">
        <v>2305.5213031907606</v>
      </c>
      <c r="E227" s="63">
        <v>8.4500000000000171</v>
      </c>
      <c r="F227" s="64">
        <v>8719.9610389610552</v>
      </c>
      <c r="G227" s="63">
        <v>2.4699999999999989</v>
      </c>
      <c r="H227" s="64">
        <v>19130.487224325305</v>
      </c>
      <c r="I227" s="63">
        <v>2.0000000000000018E-2</v>
      </c>
      <c r="J227" s="64">
        <v>2518.7852000000021</v>
      </c>
      <c r="K227" s="63">
        <v>111.48333333333333</v>
      </c>
      <c r="L227" s="64">
        <v>12820.583333333334</v>
      </c>
      <c r="M227" s="65">
        <v>45500</v>
      </c>
      <c r="N227" s="74">
        <v>2</v>
      </c>
      <c r="O227" s="75">
        <v>22750</v>
      </c>
      <c r="P227" s="68"/>
      <c r="Q227" s="69"/>
      <c r="R227" s="70">
        <v>2</v>
      </c>
      <c r="S227" s="69">
        <v>22750</v>
      </c>
      <c r="U227" s="71"/>
      <c r="V227" s="71"/>
      <c r="W227" s="71"/>
    </row>
    <row r="228" spans="1:23" ht="16.5">
      <c r="A228" s="72" t="s">
        <v>2579</v>
      </c>
      <c r="B228" s="73" t="s">
        <v>2580</v>
      </c>
      <c r="C228" s="63">
        <v>9</v>
      </c>
      <c r="D228" s="64">
        <v>1374.1517701137066</v>
      </c>
      <c r="E228" s="63">
        <v>2.289999999999992</v>
      </c>
      <c r="F228" s="64">
        <v>2363.161038961031</v>
      </c>
      <c r="G228" s="63">
        <v>1.4599999999999937</v>
      </c>
      <c r="H228" s="64">
        <v>11307.899330977667</v>
      </c>
      <c r="I228" s="63">
        <v>0.10000000000000009</v>
      </c>
      <c r="J228" s="64">
        <v>12593.92600000001</v>
      </c>
      <c r="K228" s="63">
        <v>0.18333333333333335</v>
      </c>
      <c r="L228" s="64">
        <v>21.083333333333336</v>
      </c>
      <c r="M228" s="65">
        <v>27660</v>
      </c>
      <c r="N228" s="74">
        <v>2</v>
      </c>
      <c r="O228" s="75">
        <v>13830</v>
      </c>
      <c r="P228" s="68"/>
      <c r="Q228" s="69"/>
      <c r="R228" s="70">
        <v>2</v>
      </c>
      <c r="S228" s="69">
        <v>13830</v>
      </c>
      <c r="U228" s="71"/>
      <c r="V228" s="71"/>
      <c r="W228" s="71"/>
    </row>
    <row r="229" spans="1:23" ht="16.5">
      <c r="A229" s="72" t="s">
        <v>2581</v>
      </c>
      <c r="B229" s="73" t="s">
        <v>2582</v>
      </c>
      <c r="C229" s="63">
        <v>16.200000000000045</v>
      </c>
      <c r="D229" s="64">
        <v>2473.4731862046788</v>
      </c>
      <c r="E229" s="63">
        <v>0.98000000000001819</v>
      </c>
      <c r="F229" s="64">
        <v>1011.3090909091097</v>
      </c>
      <c r="G229" s="63">
        <v>0.35999999999999943</v>
      </c>
      <c r="H229" s="64">
        <v>2788.2491501040895</v>
      </c>
      <c r="I229" s="63">
        <v>0.10000000000000009</v>
      </c>
      <c r="J229" s="64">
        <v>12593.92600000001</v>
      </c>
      <c r="K229" s="63">
        <v>0</v>
      </c>
      <c r="L229" s="64">
        <v>0</v>
      </c>
      <c r="M229" s="65">
        <v>18870</v>
      </c>
      <c r="N229" s="74">
        <v>2</v>
      </c>
      <c r="O229" s="75">
        <v>9440</v>
      </c>
      <c r="P229" s="68"/>
      <c r="Q229" s="69"/>
      <c r="R229" s="70">
        <v>2</v>
      </c>
      <c r="S229" s="69">
        <v>9435</v>
      </c>
      <c r="U229" s="71"/>
      <c r="V229" s="71"/>
      <c r="W229" s="71"/>
    </row>
    <row r="230" spans="1:23" ht="16.5">
      <c r="A230" s="72" t="s">
        <v>2583</v>
      </c>
      <c r="B230" s="73" t="s">
        <v>2584</v>
      </c>
      <c r="C230" s="63">
        <v>59.400000000000091</v>
      </c>
      <c r="D230" s="64">
        <v>9069.4016827504765</v>
      </c>
      <c r="E230" s="63">
        <v>2.5799999999999841</v>
      </c>
      <c r="F230" s="64">
        <v>2662.4259740259577</v>
      </c>
      <c r="G230" s="63">
        <v>0.99000000000000199</v>
      </c>
      <c r="H230" s="64">
        <v>7667.6851627862743</v>
      </c>
      <c r="I230" s="63">
        <v>0.21999999999999975</v>
      </c>
      <c r="J230" s="64">
        <v>27706.637199999968</v>
      </c>
      <c r="K230" s="63">
        <v>129.96666666666667</v>
      </c>
      <c r="L230" s="64">
        <v>14946.166666666666</v>
      </c>
      <c r="M230" s="65">
        <v>62050</v>
      </c>
      <c r="N230" s="74">
        <v>2</v>
      </c>
      <c r="O230" s="75">
        <v>31030</v>
      </c>
      <c r="P230" s="68"/>
      <c r="Q230" s="69"/>
      <c r="R230" s="70">
        <v>2</v>
      </c>
      <c r="S230" s="69">
        <v>31025</v>
      </c>
      <c r="U230" s="71"/>
      <c r="V230" s="71"/>
      <c r="W230" s="71"/>
    </row>
    <row r="231" spans="1:23" ht="16.5">
      <c r="A231" s="72" t="s">
        <v>2585</v>
      </c>
      <c r="B231" s="73" t="s">
        <v>2586</v>
      </c>
      <c r="C231" s="63">
        <v>39.5</v>
      </c>
      <c r="D231" s="64">
        <v>6030.9994354990458</v>
      </c>
      <c r="E231" s="63">
        <v>1.8499999999999943</v>
      </c>
      <c r="F231" s="64">
        <v>1909.1038961038903</v>
      </c>
      <c r="G231" s="63">
        <v>0.42999999999999972</v>
      </c>
      <c r="H231" s="64">
        <v>3330.4087070687769</v>
      </c>
      <c r="I231" s="63">
        <v>0</v>
      </c>
      <c r="J231" s="64">
        <v>0</v>
      </c>
      <c r="K231" s="63">
        <v>316.86666666666673</v>
      </c>
      <c r="L231" s="64">
        <v>36439.666666666672</v>
      </c>
      <c r="M231" s="65">
        <v>47710</v>
      </c>
      <c r="N231" s="74">
        <v>1</v>
      </c>
      <c r="O231" s="75">
        <v>47710</v>
      </c>
      <c r="P231" s="68"/>
      <c r="Q231" s="69">
        <v>47710</v>
      </c>
      <c r="R231" s="70">
        <v>1</v>
      </c>
      <c r="S231" s="69"/>
      <c r="U231" s="71"/>
      <c r="V231" s="71"/>
      <c r="W231" s="71"/>
    </row>
    <row r="232" spans="1:23" ht="16.5">
      <c r="A232" s="72" t="s">
        <v>2587</v>
      </c>
      <c r="B232" s="73" t="s">
        <v>2588</v>
      </c>
      <c r="C232" s="63">
        <v>16</v>
      </c>
      <c r="D232" s="64">
        <v>2442.936480202145</v>
      </c>
      <c r="E232" s="63">
        <v>3.4000000000000341</v>
      </c>
      <c r="F232" s="64">
        <v>3508.6233766234118</v>
      </c>
      <c r="G232" s="63">
        <v>2.519999999999996</v>
      </c>
      <c r="H232" s="64">
        <v>19517.744050728626</v>
      </c>
      <c r="I232" s="63">
        <v>5.9999999999999609E-2</v>
      </c>
      <c r="J232" s="64">
        <v>7556.3555999999508</v>
      </c>
      <c r="K232" s="63">
        <v>0.1</v>
      </c>
      <c r="L232" s="64">
        <v>11.5</v>
      </c>
      <c r="M232" s="65">
        <v>33040</v>
      </c>
      <c r="N232" s="74">
        <v>1</v>
      </c>
      <c r="O232" s="75">
        <v>33040</v>
      </c>
      <c r="P232" s="68"/>
      <c r="Q232" s="69">
        <v>33040</v>
      </c>
      <c r="R232" s="70">
        <v>1</v>
      </c>
      <c r="S232" s="69"/>
      <c r="U232" s="71"/>
      <c r="V232" s="71"/>
      <c r="W232" s="71"/>
    </row>
    <row r="233" spans="1:23" ht="16.5">
      <c r="A233" s="72" t="s">
        <v>2589</v>
      </c>
      <c r="B233" s="73" t="s">
        <v>2590</v>
      </c>
      <c r="C233" s="63">
        <v>60.299999999999955</v>
      </c>
      <c r="D233" s="64">
        <v>9206.8168597618278</v>
      </c>
      <c r="E233" s="63">
        <v>1.0600000000000023</v>
      </c>
      <c r="F233" s="64">
        <v>1093.8649350649373</v>
      </c>
      <c r="G233" s="63">
        <v>0.75</v>
      </c>
      <c r="H233" s="64">
        <v>5808.8523960501961</v>
      </c>
      <c r="I233" s="63">
        <v>0.2799999999999998</v>
      </c>
      <c r="J233" s="64">
        <v>35262.992799999971</v>
      </c>
      <c r="K233" s="63">
        <v>0</v>
      </c>
      <c r="L233" s="64">
        <v>0</v>
      </c>
      <c r="M233" s="65">
        <v>51370</v>
      </c>
      <c r="N233" s="74">
        <v>1</v>
      </c>
      <c r="O233" s="75">
        <v>51370</v>
      </c>
      <c r="P233" s="68"/>
      <c r="Q233" s="69">
        <v>51370</v>
      </c>
      <c r="R233" s="70">
        <v>1</v>
      </c>
      <c r="S233" s="69"/>
      <c r="U233" s="71"/>
      <c r="V233" s="71"/>
      <c r="W233" s="71"/>
    </row>
    <row r="234" spans="1:23" ht="16.5">
      <c r="A234" s="72" t="s">
        <v>2591</v>
      </c>
      <c r="B234" s="73" t="s">
        <v>2592</v>
      </c>
      <c r="C234" s="63">
        <v>22</v>
      </c>
      <c r="D234" s="64">
        <v>3359.0376602779493</v>
      </c>
      <c r="E234" s="63">
        <v>2.589999999999975</v>
      </c>
      <c r="F234" s="64">
        <v>2672.7454545454289</v>
      </c>
      <c r="G234" s="63">
        <v>1.3299999999999983</v>
      </c>
      <c r="H234" s="64">
        <v>10301.031582329</v>
      </c>
      <c r="I234" s="63">
        <v>0.10000000000000053</v>
      </c>
      <c r="J234" s="64">
        <v>12593.926000000067</v>
      </c>
      <c r="K234" s="63">
        <v>0</v>
      </c>
      <c r="L234" s="64">
        <v>0</v>
      </c>
      <c r="M234" s="65">
        <v>28930</v>
      </c>
      <c r="N234" s="74">
        <v>1</v>
      </c>
      <c r="O234" s="75">
        <v>28930</v>
      </c>
      <c r="P234" s="68"/>
      <c r="Q234" s="69">
        <v>28930</v>
      </c>
      <c r="R234" s="70">
        <v>1</v>
      </c>
      <c r="S234" s="69"/>
      <c r="U234" s="71"/>
      <c r="V234" s="71"/>
      <c r="W234" s="71"/>
    </row>
    <row r="235" spans="1:23" ht="16.5">
      <c r="A235" s="72" t="s">
        <v>2593</v>
      </c>
      <c r="B235" s="73" t="s">
        <v>2594</v>
      </c>
      <c r="C235" s="63">
        <v>50.299999999999955</v>
      </c>
      <c r="D235" s="64">
        <v>7679.9815596354865</v>
      </c>
      <c r="E235" s="63">
        <v>2.9500000000000171</v>
      </c>
      <c r="F235" s="64">
        <v>3044.2467532467713</v>
      </c>
      <c r="G235" s="63">
        <v>1.4699999999999989</v>
      </c>
      <c r="H235" s="64">
        <v>11385.350696258376</v>
      </c>
      <c r="I235" s="63">
        <v>0</v>
      </c>
      <c r="J235" s="64">
        <v>0</v>
      </c>
      <c r="K235" s="63">
        <v>0</v>
      </c>
      <c r="L235" s="64">
        <v>29769.666666666668</v>
      </c>
      <c r="M235" s="65">
        <v>51880</v>
      </c>
      <c r="N235" s="74">
        <v>1</v>
      </c>
      <c r="O235" s="75">
        <v>51880</v>
      </c>
      <c r="P235" s="68"/>
      <c r="Q235" s="69">
        <v>51880</v>
      </c>
      <c r="R235" s="70">
        <v>1</v>
      </c>
      <c r="S235" s="69"/>
      <c r="U235" s="71"/>
      <c r="V235" s="71"/>
      <c r="W235" s="71"/>
    </row>
    <row r="236" spans="1:23" ht="16.5">
      <c r="A236" s="72" t="s">
        <v>2595</v>
      </c>
      <c r="B236" s="73" t="s">
        <v>2596</v>
      </c>
      <c r="C236" s="63">
        <v>20.800000000000182</v>
      </c>
      <c r="D236" s="64">
        <v>3175.8174242628165</v>
      </c>
      <c r="E236" s="63">
        <v>1.7599999999999909</v>
      </c>
      <c r="F236" s="64">
        <v>1816.228571428562</v>
      </c>
      <c r="G236" s="63">
        <v>1.3200000000000074</v>
      </c>
      <c r="H236" s="64">
        <v>10223.580217048402</v>
      </c>
      <c r="I236" s="63">
        <v>6.0000000000000497E-2</v>
      </c>
      <c r="J236" s="64">
        <v>7556.3556000000626</v>
      </c>
      <c r="K236" s="63">
        <v>0</v>
      </c>
      <c r="L236" s="64">
        <v>0</v>
      </c>
      <c r="M236" s="65">
        <v>22770</v>
      </c>
      <c r="N236" s="74">
        <v>2</v>
      </c>
      <c r="O236" s="75">
        <v>11390</v>
      </c>
      <c r="P236" s="68"/>
      <c r="Q236" s="69"/>
      <c r="R236" s="70">
        <v>2</v>
      </c>
      <c r="S236" s="69">
        <v>11385</v>
      </c>
      <c r="U236" s="71"/>
      <c r="V236" s="71"/>
      <c r="W236" s="71"/>
    </row>
    <row r="237" spans="1:23" ht="16.5">
      <c r="A237" s="72" t="s">
        <v>2597</v>
      </c>
      <c r="B237" s="73" t="s">
        <v>2598</v>
      </c>
      <c r="C237" s="63">
        <v>14.100000000000136</v>
      </c>
      <c r="D237" s="64">
        <v>2152.8377731781611</v>
      </c>
      <c r="E237" s="63">
        <v>1.5099999999999909</v>
      </c>
      <c r="F237" s="64">
        <v>1558.2415584415492</v>
      </c>
      <c r="G237" s="63">
        <v>1.259999999999998</v>
      </c>
      <c r="H237" s="64">
        <v>9758.8720253643132</v>
      </c>
      <c r="I237" s="63">
        <v>0.22999999999999998</v>
      </c>
      <c r="J237" s="64">
        <v>28966.029799999997</v>
      </c>
      <c r="K237" s="63">
        <v>0</v>
      </c>
      <c r="L237" s="64">
        <v>0</v>
      </c>
      <c r="M237" s="65">
        <v>42440</v>
      </c>
      <c r="N237" s="74">
        <v>2</v>
      </c>
      <c r="O237" s="75">
        <v>21220</v>
      </c>
      <c r="P237" s="68"/>
      <c r="Q237" s="69"/>
      <c r="R237" s="70">
        <v>2</v>
      </c>
      <c r="S237" s="69">
        <v>21220</v>
      </c>
      <c r="U237" s="71"/>
      <c r="V237" s="71"/>
      <c r="W237" s="71"/>
    </row>
    <row r="238" spans="1:23" ht="16.5">
      <c r="A238" s="72" t="s">
        <v>2599</v>
      </c>
      <c r="B238" s="73" t="s">
        <v>2600</v>
      </c>
      <c r="C238" s="63">
        <v>33.699999999999818</v>
      </c>
      <c r="D238" s="64">
        <v>5145.4349614257399</v>
      </c>
      <c r="E238" s="63">
        <v>8.7199999999999989</v>
      </c>
      <c r="F238" s="64">
        <v>8998.5870129870127</v>
      </c>
      <c r="G238" s="63">
        <v>3</v>
      </c>
      <c r="H238" s="64">
        <v>23235.409584200785</v>
      </c>
      <c r="I238" s="63">
        <v>0.28999999999999959</v>
      </c>
      <c r="J238" s="64">
        <v>36522.385399999948</v>
      </c>
      <c r="K238" s="63">
        <v>295.3</v>
      </c>
      <c r="L238" s="64">
        <v>33959.5</v>
      </c>
      <c r="M238" s="65">
        <v>107860</v>
      </c>
      <c r="N238" s="74">
        <v>2</v>
      </c>
      <c r="O238" s="75">
        <v>53930</v>
      </c>
      <c r="P238" s="68"/>
      <c r="Q238" s="69"/>
      <c r="R238" s="70">
        <v>2</v>
      </c>
      <c r="S238" s="69">
        <v>53930</v>
      </c>
      <c r="U238" s="71"/>
      <c r="V238" s="71"/>
      <c r="W238" s="71"/>
    </row>
    <row r="239" spans="1:23" ht="16.5">
      <c r="A239" s="72" t="s">
        <v>2601</v>
      </c>
      <c r="B239" s="73" t="s">
        <v>2602</v>
      </c>
      <c r="C239" s="63">
        <v>25.700000000000045</v>
      </c>
      <c r="D239" s="64">
        <v>3923.9667213247026</v>
      </c>
      <c r="E239" s="63">
        <v>6.2299999999999898</v>
      </c>
      <c r="F239" s="64">
        <v>6429.0363636363536</v>
      </c>
      <c r="G239" s="63">
        <v>3.0600000000000023</v>
      </c>
      <c r="H239" s="64">
        <v>23700.117775884817</v>
      </c>
      <c r="I239" s="63">
        <v>0.25999999999999979</v>
      </c>
      <c r="J239" s="64">
        <v>32744.207599999972</v>
      </c>
      <c r="K239" s="63">
        <v>295.95</v>
      </c>
      <c r="L239" s="64">
        <v>34034.25</v>
      </c>
      <c r="M239" s="65">
        <v>100830</v>
      </c>
      <c r="N239" s="74">
        <v>2</v>
      </c>
      <c r="O239" s="75">
        <v>50420</v>
      </c>
      <c r="P239" s="68"/>
      <c r="Q239" s="69"/>
      <c r="R239" s="70">
        <v>2</v>
      </c>
      <c r="S239" s="69">
        <v>50415</v>
      </c>
      <c r="U239" s="71"/>
      <c r="V239" s="71"/>
      <c r="W239" s="71"/>
    </row>
    <row r="240" spans="1:23" ht="16.5">
      <c r="A240" s="72" t="s">
        <v>2603</v>
      </c>
      <c r="B240" s="73" t="s">
        <v>2604</v>
      </c>
      <c r="C240" s="63">
        <v>30.5</v>
      </c>
      <c r="D240" s="64">
        <v>4656.8476653853386</v>
      </c>
      <c r="E240" s="63">
        <v>4.1500000000000057</v>
      </c>
      <c r="F240" s="64">
        <v>4282.5844155844215</v>
      </c>
      <c r="G240" s="63">
        <v>1.980000000000004</v>
      </c>
      <c r="H240" s="64">
        <v>15335.370325572549</v>
      </c>
      <c r="I240" s="63">
        <v>9.9999999999997868E-3</v>
      </c>
      <c r="J240" s="64">
        <v>1259.3925999999731</v>
      </c>
      <c r="K240" s="63">
        <v>321.48333333333329</v>
      </c>
      <c r="L240" s="64">
        <v>36970.583333333328</v>
      </c>
      <c r="M240" s="65">
        <v>62500</v>
      </c>
      <c r="N240" s="74">
        <v>2</v>
      </c>
      <c r="O240" s="75">
        <v>31250</v>
      </c>
      <c r="P240" s="68"/>
      <c r="Q240" s="69"/>
      <c r="R240" s="70">
        <v>2</v>
      </c>
      <c r="S240" s="69">
        <v>31250</v>
      </c>
      <c r="U240" s="71"/>
      <c r="V240" s="71"/>
      <c r="W240" s="71"/>
    </row>
    <row r="241" spans="1:23" ht="16.5">
      <c r="A241" s="72" t="s">
        <v>2605</v>
      </c>
      <c r="B241" s="73" t="s">
        <v>2606</v>
      </c>
      <c r="C241" s="63">
        <v>2.5999999999999091</v>
      </c>
      <c r="D241" s="64">
        <v>396.97717803283467</v>
      </c>
      <c r="E241" s="63">
        <v>0</v>
      </c>
      <c r="F241" s="64">
        <v>0</v>
      </c>
      <c r="G241" s="63">
        <v>0</v>
      </c>
      <c r="H241" s="64">
        <v>0</v>
      </c>
      <c r="I241" s="63">
        <v>0</v>
      </c>
      <c r="J241" s="64">
        <v>0</v>
      </c>
      <c r="K241" s="63">
        <v>0</v>
      </c>
      <c r="L241" s="64">
        <v>0</v>
      </c>
      <c r="M241" s="65">
        <v>400</v>
      </c>
      <c r="N241" s="74">
        <v>2</v>
      </c>
      <c r="O241" s="75">
        <v>200</v>
      </c>
      <c r="P241" s="68"/>
      <c r="Q241" s="69"/>
      <c r="R241" s="70">
        <v>2</v>
      </c>
      <c r="S241" s="69">
        <v>200</v>
      </c>
      <c r="U241" s="71"/>
      <c r="V241" s="71"/>
      <c r="W241" s="71"/>
    </row>
    <row r="242" spans="1:23" ht="16.5">
      <c r="A242" s="72" t="s">
        <v>2607</v>
      </c>
      <c r="B242" s="73" t="s">
        <v>2608</v>
      </c>
      <c r="C242" s="63">
        <v>3.2000000000000455</v>
      </c>
      <c r="D242" s="64">
        <v>488.58729604043594</v>
      </c>
      <c r="E242" s="63">
        <v>8.0000000000012506E-2</v>
      </c>
      <c r="F242" s="64">
        <v>82.555844155857059</v>
      </c>
      <c r="G242" s="63">
        <v>0</v>
      </c>
      <c r="H242" s="64">
        <v>0</v>
      </c>
      <c r="I242" s="63">
        <v>0</v>
      </c>
      <c r="J242" s="64">
        <v>0</v>
      </c>
      <c r="K242" s="63">
        <v>0</v>
      </c>
      <c r="L242" s="64">
        <v>0</v>
      </c>
      <c r="M242" s="65">
        <v>570</v>
      </c>
      <c r="N242" s="74">
        <v>2</v>
      </c>
      <c r="O242" s="75">
        <v>290</v>
      </c>
      <c r="P242" s="68"/>
      <c r="Q242" s="69"/>
      <c r="R242" s="70">
        <v>2</v>
      </c>
      <c r="S242" s="69">
        <v>285</v>
      </c>
      <c r="U242" s="71"/>
      <c r="V242" s="71"/>
      <c r="W242" s="71"/>
    </row>
    <row r="243" spans="1:23" ht="16.5">
      <c r="A243" s="72" t="s">
        <v>2609</v>
      </c>
      <c r="B243" s="73" t="s">
        <v>2610</v>
      </c>
      <c r="C243" s="63">
        <v>2.7000000000000455</v>
      </c>
      <c r="D243" s="64">
        <v>412.24553103411893</v>
      </c>
      <c r="E243" s="63">
        <v>0</v>
      </c>
      <c r="F243" s="64">
        <v>0</v>
      </c>
      <c r="G243" s="63">
        <v>0</v>
      </c>
      <c r="H243" s="64">
        <v>0</v>
      </c>
      <c r="I243" s="63">
        <v>0</v>
      </c>
      <c r="J243" s="64">
        <v>0</v>
      </c>
      <c r="K243" s="63">
        <v>0</v>
      </c>
      <c r="L243" s="64">
        <v>0</v>
      </c>
      <c r="M243" s="65">
        <v>410</v>
      </c>
      <c r="N243" s="74">
        <v>2</v>
      </c>
      <c r="O243" s="75">
        <v>210</v>
      </c>
      <c r="P243" s="68"/>
      <c r="Q243" s="69"/>
      <c r="R243" s="70">
        <v>2</v>
      </c>
      <c r="S243" s="69">
        <v>205</v>
      </c>
      <c r="U243" s="71"/>
      <c r="V243" s="71"/>
      <c r="W243" s="71"/>
    </row>
    <row r="244" spans="1:23" ht="16.5">
      <c r="A244" s="72" t="s">
        <v>2611</v>
      </c>
      <c r="B244" s="73" t="s">
        <v>2612</v>
      </c>
      <c r="C244" s="63">
        <v>3.2000000000000455</v>
      </c>
      <c r="D244" s="64">
        <v>488.58729604043594</v>
      </c>
      <c r="E244" s="63">
        <v>0</v>
      </c>
      <c r="F244" s="64">
        <v>0</v>
      </c>
      <c r="G244" s="63">
        <v>0</v>
      </c>
      <c r="H244" s="64">
        <v>0</v>
      </c>
      <c r="I244" s="63">
        <v>0</v>
      </c>
      <c r="J244" s="64">
        <v>0</v>
      </c>
      <c r="K244" s="63">
        <v>0</v>
      </c>
      <c r="L244" s="64">
        <v>0</v>
      </c>
      <c r="M244" s="65">
        <v>490</v>
      </c>
      <c r="N244" s="74">
        <v>2</v>
      </c>
      <c r="O244" s="75">
        <v>250</v>
      </c>
      <c r="P244" s="68"/>
      <c r="Q244" s="69"/>
      <c r="R244" s="70">
        <v>2</v>
      </c>
      <c r="S244" s="69">
        <v>245</v>
      </c>
      <c r="U244" s="71"/>
      <c r="V244" s="71"/>
      <c r="W244" s="71"/>
    </row>
    <row r="245" spans="1:23" ht="16.5">
      <c r="A245" s="76" t="s">
        <v>2613</v>
      </c>
      <c r="B245" s="77" t="s">
        <v>2614</v>
      </c>
      <c r="C245" s="78">
        <v>23.099999999999909</v>
      </c>
      <c r="D245" s="79">
        <v>3526.9895432918329</v>
      </c>
      <c r="E245" s="78">
        <v>3.75</v>
      </c>
      <c r="F245" s="79">
        <v>3869.8051948051948</v>
      </c>
      <c r="G245" s="78">
        <v>1.8700000000000045</v>
      </c>
      <c r="H245" s="79">
        <v>14483.405307485191</v>
      </c>
      <c r="I245" s="78">
        <v>0.12000000000000011</v>
      </c>
      <c r="J245" s="79">
        <v>15112.711200000012</v>
      </c>
      <c r="K245" s="78">
        <v>58.70000000000001</v>
      </c>
      <c r="L245" s="79">
        <v>6750.5000000000009</v>
      </c>
      <c r="M245" s="80">
        <v>43740</v>
      </c>
      <c r="N245" s="81">
        <v>2</v>
      </c>
      <c r="O245" s="82">
        <v>21870</v>
      </c>
      <c r="P245" s="83"/>
      <c r="Q245" s="84"/>
      <c r="R245" s="85">
        <v>2</v>
      </c>
      <c r="S245" s="84">
        <v>21870</v>
      </c>
      <c r="U245" s="71"/>
      <c r="V245" s="71"/>
      <c r="W245" s="71"/>
    </row>
    <row r="246" spans="1:23" ht="16.5">
      <c r="A246" s="72" t="s">
        <v>2615</v>
      </c>
      <c r="B246" s="73" t="s">
        <v>2616</v>
      </c>
      <c r="C246" s="63">
        <v>42</v>
      </c>
      <c r="D246" s="64">
        <v>6412.7082605306305</v>
      </c>
      <c r="E246" s="63">
        <v>4.8800000000000523</v>
      </c>
      <c r="F246" s="64">
        <v>5035.9064935065471</v>
      </c>
      <c r="G246" s="63">
        <v>1.8700000000000045</v>
      </c>
      <c r="H246" s="64">
        <v>14483.405307485191</v>
      </c>
      <c r="I246" s="63">
        <v>0</v>
      </c>
      <c r="J246" s="64">
        <v>0</v>
      </c>
      <c r="K246" s="63">
        <v>239.95</v>
      </c>
      <c r="L246" s="64">
        <v>27594.25</v>
      </c>
      <c r="M246" s="65">
        <v>53530</v>
      </c>
      <c r="N246" s="74">
        <v>2</v>
      </c>
      <c r="O246" s="75">
        <v>26770</v>
      </c>
      <c r="P246" s="68"/>
      <c r="Q246" s="69"/>
      <c r="R246" s="70">
        <v>2</v>
      </c>
      <c r="S246" s="69">
        <v>26765</v>
      </c>
      <c r="U246" s="71"/>
      <c r="V246" s="71"/>
      <c r="W246" s="71"/>
    </row>
    <row r="247" spans="1:23" ht="16.5">
      <c r="A247" s="72" t="s">
        <v>2617</v>
      </c>
      <c r="B247" s="73" t="s">
        <v>2618</v>
      </c>
      <c r="C247" s="63">
        <v>33.200000000000045</v>
      </c>
      <c r="D247" s="64">
        <v>5069.0931964194579</v>
      </c>
      <c r="E247" s="63">
        <v>4.8300000000000125</v>
      </c>
      <c r="F247" s="64">
        <v>4984.3090909091043</v>
      </c>
      <c r="G247" s="63">
        <v>3.75</v>
      </c>
      <c r="H247" s="64">
        <v>29044.26198025098</v>
      </c>
      <c r="I247" s="63">
        <v>6.999999999999984E-2</v>
      </c>
      <c r="J247" s="64">
        <v>8815.74819999998</v>
      </c>
      <c r="K247" s="63">
        <v>56.283333333333331</v>
      </c>
      <c r="L247" s="64">
        <v>6472.583333333333</v>
      </c>
      <c r="M247" s="65">
        <v>54390</v>
      </c>
      <c r="N247" s="74">
        <v>2</v>
      </c>
      <c r="O247" s="75">
        <v>27200</v>
      </c>
      <c r="P247" s="68"/>
      <c r="Q247" s="69">
        <v>27200</v>
      </c>
      <c r="R247" s="70">
        <v>2</v>
      </c>
      <c r="S247" s="69"/>
      <c r="U247" s="71"/>
      <c r="V247" s="71"/>
      <c r="W247" s="71"/>
    </row>
    <row r="248" spans="1:23" ht="16.5">
      <c r="A248" s="72" t="s">
        <v>2619</v>
      </c>
      <c r="B248" s="73" t="s">
        <v>2620</v>
      </c>
      <c r="C248" s="63">
        <v>29.399999999999977</v>
      </c>
      <c r="D248" s="64">
        <v>4488.8957823714381</v>
      </c>
      <c r="E248" s="63">
        <v>2.1799999999999997</v>
      </c>
      <c r="F248" s="64">
        <v>2249.6467532467532</v>
      </c>
      <c r="G248" s="63">
        <v>0.49000000000000021</v>
      </c>
      <c r="H248" s="64">
        <v>3795.1168987527963</v>
      </c>
      <c r="I248" s="63">
        <v>0.10999999999999988</v>
      </c>
      <c r="J248" s="64">
        <v>13853.318599999984</v>
      </c>
      <c r="K248" s="63">
        <v>60.75</v>
      </c>
      <c r="L248" s="64">
        <v>6986.25</v>
      </c>
      <c r="M248" s="65">
        <v>31370</v>
      </c>
      <c r="N248" s="74">
        <v>2</v>
      </c>
      <c r="O248" s="75">
        <v>15690</v>
      </c>
      <c r="P248" s="68"/>
      <c r="Q248" s="69">
        <v>15690</v>
      </c>
      <c r="R248" s="70">
        <v>2</v>
      </c>
      <c r="S248" s="69"/>
      <c r="U248" s="71"/>
      <c r="V248" s="71"/>
      <c r="W248" s="71"/>
    </row>
    <row r="249" spans="1:23" ht="16.5">
      <c r="A249" s="72" t="s">
        <v>2621</v>
      </c>
      <c r="B249" s="73" t="s">
        <v>2622</v>
      </c>
      <c r="C249" s="63">
        <v>20.200000000000045</v>
      </c>
      <c r="D249" s="64">
        <v>3084.2073062552149</v>
      </c>
      <c r="E249" s="63">
        <v>3.1200000000000045</v>
      </c>
      <c r="F249" s="64">
        <v>3219.6779220779267</v>
      </c>
      <c r="G249" s="63">
        <v>1.9500000000000028</v>
      </c>
      <c r="H249" s="64">
        <v>15103.016229730531</v>
      </c>
      <c r="I249" s="63">
        <v>3.0000000000000249E-2</v>
      </c>
      <c r="J249" s="64">
        <v>3778.1778000000313</v>
      </c>
      <c r="K249" s="63">
        <v>0</v>
      </c>
      <c r="L249" s="64">
        <v>0</v>
      </c>
      <c r="M249" s="65">
        <v>25190</v>
      </c>
      <c r="N249" s="74">
        <v>2</v>
      </c>
      <c r="O249" s="75">
        <v>12600</v>
      </c>
      <c r="P249" s="68"/>
      <c r="Q249" s="69"/>
      <c r="R249" s="70">
        <v>2</v>
      </c>
      <c r="S249" s="69">
        <v>12595</v>
      </c>
      <c r="U249" s="71"/>
      <c r="V249" s="71"/>
      <c r="W249" s="71"/>
    </row>
    <row r="250" spans="1:23" ht="16.5">
      <c r="A250" s="72" t="s">
        <v>2623</v>
      </c>
      <c r="B250" s="73" t="s">
        <v>2624</v>
      </c>
      <c r="C250" s="63">
        <v>33.200000000000045</v>
      </c>
      <c r="D250" s="64">
        <v>5069.0931964194579</v>
      </c>
      <c r="E250" s="63">
        <v>4.8600000000000136</v>
      </c>
      <c r="F250" s="64">
        <v>5015.2675324675465</v>
      </c>
      <c r="G250" s="63">
        <v>2.589999999999975</v>
      </c>
      <c r="H250" s="64">
        <v>20059.903607693148</v>
      </c>
      <c r="I250" s="63">
        <v>8.0000000000000071E-2</v>
      </c>
      <c r="J250" s="64">
        <v>10075.140800000008</v>
      </c>
      <c r="K250" s="63">
        <v>1.55</v>
      </c>
      <c r="L250" s="64">
        <v>178.25</v>
      </c>
      <c r="M250" s="65">
        <v>40400</v>
      </c>
      <c r="N250" s="74">
        <v>2</v>
      </c>
      <c r="O250" s="75">
        <v>20200</v>
      </c>
      <c r="P250" s="68"/>
      <c r="Q250" s="69"/>
      <c r="R250" s="70">
        <v>2</v>
      </c>
      <c r="S250" s="69">
        <v>20200</v>
      </c>
      <c r="U250" s="71"/>
      <c r="V250" s="71"/>
      <c r="W250" s="71"/>
    </row>
    <row r="251" spans="1:23" ht="16.5">
      <c r="A251" s="72" t="s">
        <v>2625</v>
      </c>
      <c r="B251" s="73" t="s">
        <v>2626</v>
      </c>
      <c r="C251" s="63">
        <v>48.700000000000273</v>
      </c>
      <c r="D251" s="64">
        <v>7435.6879116153204</v>
      </c>
      <c r="E251" s="63">
        <v>6.1800000000000068</v>
      </c>
      <c r="F251" s="64">
        <v>6377.438961038968</v>
      </c>
      <c r="G251" s="63">
        <v>2.730000000000004</v>
      </c>
      <c r="H251" s="64">
        <v>21144.222721622744</v>
      </c>
      <c r="I251" s="63">
        <v>0.16000000000000014</v>
      </c>
      <c r="J251" s="64">
        <v>20150.281600000017</v>
      </c>
      <c r="K251" s="63">
        <v>2.85</v>
      </c>
      <c r="L251" s="64">
        <v>327.75</v>
      </c>
      <c r="M251" s="65">
        <v>55440</v>
      </c>
      <c r="N251" s="74">
        <v>2</v>
      </c>
      <c r="O251" s="75">
        <v>27720</v>
      </c>
      <c r="P251" s="68"/>
      <c r="Q251" s="69"/>
      <c r="R251" s="70">
        <v>2</v>
      </c>
      <c r="S251" s="69">
        <v>27720</v>
      </c>
      <c r="U251" s="71"/>
      <c r="V251" s="71"/>
      <c r="W251" s="71"/>
    </row>
    <row r="252" spans="1:23" ht="16.5">
      <c r="A252" s="72" t="s">
        <v>2627</v>
      </c>
      <c r="B252" s="73" t="s">
        <v>2628</v>
      </c>
      <c r="C252" s="63">
        <v>39.399999999999864</v>
      </c>
      <c r="D252" s="64">
        <v>6015.7310824977612</v>
      </c>
      <c r="E252" s="63">
        <v>5.4499999999999886</v>
      </c>
      <c r="F252" s="64">
        <v>5624.1168831168716</v>
      </c>
      <c r="G252" s="63">
        <v>2.7999999999999972</v>
      </c>
      <c r="H252" s="64">
        <v>21686.382278587374</v>
      </c>
      <c r="I252" s="63">
        <v>0.15000000000000036</v>
      </c>
      <c r="J252" s="64">
        <v>18890.889000000043</v>
      </c>
      <c r="K252" s="63">
        <v>0</v>
      </c>
      <c r="L252" s="64">
        <v>0</v>
      </c>
      <c r="M252" s="65">
        <v>52220</v>
      </c>
      <c r="N252" s="74">
        <v>2</v>
      </c>
      <c r="O252" s="75">
        <v>26110</v>
      </c>
      <c r="P252" s="68"/>
      <c r="Q252" s="69"/>
      <c r="R252" s="70">
        <v>2</v>
      </c>
      <c r="S252" s="69">
        <v>26110</v>
      </c>
      <c r="U252" s="71"/>
      <c r="V252" s="71"/>
      <c r="W252" s="71"/>
    </row>
    <row r="253" spans="1:23" ht="16.5">
      <c r="A253" s="72" t="s">
        <v>2629</v>
      </c>
      <c r="B253" s="73" t="s">
        <v>2630</v>
      </c>
      <c r="C253" s="63">
        <v>25.5</v>
      </c>
      <c r="D253" s="64">
        <v>3893.4300153221689</v>
      </c>
      <c r="E253" s="63">
        <v>4.8300000000000409</v>
      </c>
      <c r="F253" s="64">
        <v>4984.3090909091334</v>
      </c>
      <c r="G253" s="63">
        <v>2.0300000000000011</v>
      </c>
      <c r="H253" s="64">
        <v>15722.627151975872</v>
      </c>
      <c r="I253" s="63">
        <v>0</v>
      </c>
      <c r="J253" s="64">
        <v>0</v>
      </c>
      <c r="K253" s="63">
        <v>48.383333333333333</v>
      </c>
      <c r="L253" s="64">
        <v>5564.083333333333</v>
      </c>
      <c r="M253" s="65">
        <v>30160</v>
      </c>
      <c r="N253" s="74">
        <v>2</v>
      </c>
      <c r="O253" s="75">
        <v>15080</v>
      </c>
      <c r="P253" s="68"/>
      <c r="Q253" s="69"/>
      <c r="R253" s="70">
        <v>2</v>
      </c>
      <c r="S253" s="69">
        <v>15080</v>
      </c>
      <c r="U253" s="71"/>
      <c r="V253" s="71"/>
      <c r="W253" s="71"/>
    </row>
    <row r="254" spans="1:23" ht="16.5">
      <c r="A254" s="72" t="s">
        <v>2631</v>
      </c>
      <c r="B254" s="73" t="s">
        <v>2632</v>
      </c>
      <c r="C254" s="63">
        <v>32.900000000000091</v>
      </c>
      <c r="D254" s="64">
        <v>5023.288137415675</v>
      </c>
      <c r="E254" s="63">
        <v>5.5199999999999818</v>
      </c>
      <c r="F254" s="64">
        <v>5696.3532467532286</v>
      </c>
      <c r="G254" s="63">
        <v>2.8499999999999943</v>
      </c>
      <c r="H254" s="64">
        <v>22073.6391049907</v>
      </c>
      <c r="I254" s="63">
        <v>0</v>
      </c>
      <c r="J254" s="64">
        <v>0</v>
      </c>
      <c r="K254" s="63">
        <v>60.916666666666664</v>
      </c>
      <c r="L254" s="64">
        <v>7005.4166666666661</v>
      </c>
      <c r="M254" s="65">
        <v>39800</v>
      </c>
      <c r="N254" s="74">
        <v>2</v>
      </c>
      <c r="O254" s="75">
        <v>19900</v>
      </c>
      <c r="P254" s="68"/>
      <c r="Q254" s="69"/>
      <c r="R254" s="70">
        <v>2</v>
      </c>
      <c r="S254" s="69">
        <v>19900</v>
      </c>
      <c r="U254" s="71"/>
      <c r="V254" s="71"/>
      <c r="W254" s="71"/>
    </row>
    <row r="255" spans="1:23" ht="16.5">
      <c r="A255" s="72" t="s">
        <v>2633</v>
      </c>
      <c r="B255" s="73" t="s">
        <v>2634</v>
      </c>
      <c r="C255" s="63">
        <v>20.099999999999909</v>
      </c>
      <c r="D255" s="64">
        <v>3068.9389532539308</v>
      </c>
      <c r="E255" s="63">
        <v>6.1199999999999477</v>
      </c>
      <c r="F255" s="64">
        <v>6315.5220779220244</v>
      </c>
      <c r="G255" s="63">
        <v>3.2099999999999937</v>
      </c>
      <c r="H255" s="64">
        <v>24861.888255094789</v>
      </c>
      <c r="I255" s="63">
        <v>0.16999999999999993</v>
      </c>
      <c r="J255" s="64">
        <v>21409.67419999999</v>
      </c>
      <c r="K255" s="63">
        <v>21.583333333333332</v>
      </c>
      <c r="L255" s="64">
        <v>2482.083333333333</v>
      </c>
      <c r="M255" s="65">
        <v>58140</v>
      </c>
      <c r="N255" s="74">
        <v>2</v>
      </c>
      <c r="O255" s="75">
        <v>29070</v>
      </c>
      <c r="P255" s="68"/>
      <c r="Q255" s="69"/>
      <c r="R255" s="70">
        <v>2</v>
      </c>
      <c r="S255" s="69">
        <v>29070</v>
      </c>
      <c r="U255" s="71"/>
      <c r="V255" s="71"/>
      <c r="W255" s="71"/>
    </row>
    <row r="256" spans="1:23" ht="16.5">
      <c r="A256" s="72" t="s">
        <v>2635</v>
      </c>
      <c r="B256" s="73" t="s">
        <v>2636</v>
      </c>
      <c r="C256" s="63">
        <v>13.799999999999955</v>
      </c>
      <c r="D256" s="64">
        <v>2107.0327141743433</v>
      </c>
      <c r="E256" s="63">
        <v>4.4599999999999795</v>
      </c>
      <c r="F256" s="64">
        <v>4602.4883116882902</v>
      </c>
      <c r="G256" s="63">
        <v>2.7800000000000011</v>
      </c>
      <c r="H256" s="64">
        <v>21531.479548026069</v>
      </c>
      <c r="I256" s="63">
        <v>0.16000000000000014</v>
      </c>
      <c r="J256" s="64">
        <v>20150.281600000017</v>
      </c>
      <c r="K256" s="63">
        <v>42.033333333333331</v>
      </c>
      <c r="L256" s="64">
        <v>4833.833333333333</v>
      </c>
      <c r="M256" s="65">
        <v>53230</v>
      </c>
      <c r="N256" s="74">
        <v>2</v>
      </c>
      <c r="O256" s="75">
        <v>26620</v>
      </c>
      <c r="P256" s="68"/>
      <c r="Q256" s="69"/>
      <c r="R256" s="70">
        <v>2</v>
      </c>
      <c r="S256" s="69">
        <v>26615</v>
      </c>
      <c r="U256" s="71"/>
      <c r="V256" s="71"/>
      <c r="W256" s="71"/>
    </row>
    <row r="257" spans="1:23" ht="16.5">
      <c r="A257" s="72" t="s">
        <v>2637</v>
      </c>
      <c r="B257" s="73" t="s">
        <v>2638</v>
      </c>
      <c r="C257" s="63">
        <v>23</v>
      </c>
      <c r="D257" s="64">
        <v>3511.7211902905833</v>
      </c>
      <c r="E257" s="63">
        <v>5.1899999999999977</v>
      </c>
      <c r="F257" s="64">
        <v>5355.8103896103876</v>
      </c>
      <c r="G257" s="63">
        <v>1.75</v>
      </c>
      <c r="H257" s="64">
        <v>13553.988924117124</v>
      </c>
      <c r="I257" s="63">
        <v>0.25999999999999979</v>
      </c>
      <c r="J257" s="64">
        <v>32744.207599999972</v>
      </c>
      <c r="K257" s="63">
        <v>0</v>
      </c>
      <c r="L257" s="64">
        <v>0</v>
      </c>
      <c r="M257" s="65">
        <v>55170</v>
      </c>
      <c r="N257" s="74">
        <v>2</v>
      </c>
      <c r="O257" s="75">
        <v>27590</v>
      </c>
      <c r="P257" s="68"/>
      <c r="Q257" s="69"/>
      <c r="R257" s="70">
        <v>2</v>
      </c>
      <c r="S257" s="69">
        <v>27585</v>
      </c>
      <c r="U257" s="71"/>
      <c r="V257" s="71"/>
      <c r="W257" s="71"/>
    </row>
    <row r="258" spans="1:23" ht="16.5">
      <c r="A258" s="72" t="s">
        <v>2639</v>
      </c>
      <c r="B258" s="73" t="s">
        <v>2640</v>
      </c>
      <c r="C258" s="63">
        <v>27.200000000000045</v>
      </c>
      <c r="D258" s="64">
        <v>4152.9920163436536</v>
      </c>
      <c r="E258" s="63">
        <v>5.0600000000000023</v>
      </c>
      <c r="F258" s="64">
        <v>5221.657142857146</v>
      </c>
      <c r="G258" s="63">
        <v>2.3100000000000023</v>
      </c>
      <c r="H258" s="64">
        <v>17891.265379834622</v>
      </c>
      <c r="I258" s="63">
        <v>0</v>
      </c>
      <c r="J258" s="64">
        <v>0</v>
      </c>
      <c r="K258" s="63">
        <v>127.6</v>
      </c>
      <c r="L258" s="64">
        <v>14674</v>
      </c>
      <c r="M258" s="65">
        <v>41940</v>
      </c>
      <c r="N258" s="74">
        <v>2</v>
      </c>
      <c r="O258" s="75">
        <v>20970</v>
      </c>
      <c r="P258" s="68"/>
      <c r="Q258" s="69"/>
      <c r="R258" s="70">
        <v>2</v>
      </c>
      <c r="S258" s="69">
        <v>20970</v>
      </c>
      <c r="U258" s="71"/>
      <c r="V258" s="71"/>
      <c r="W258" s="71"/>
    </row>
    <row r="259" spans="1:23" ht="16.5">
      <c r="A259" s="72" t="s">
        <v>2641</v>
      </c>
      <c r="B259" s="73" t="s">
        <v>2642</v>
      </c>
      <c r="C259" s="63">
        <v>31.5</v>
      </c>
      <c r="D259" s="64">
        <v>4809.5311953979726</v>
      </c>
      <c r="E259" s="63">
        <v>6.089999999999975</v>
      </c>
      <c r="F259" s="64">
        <v>6284.5636363636104</v>
      </c>
      <c r="G259" s="63">
        <v>3.5999999999999943</v>
      </c>
      <c r="H259" s="64">
        <v>27882.491501040895</v>
      </c>
      <c r="I259" s="63">
        <v>0.25</v>
      </c>
      <c r="J259" s="64">
        <v>31484.814999999999</v>
      </c>
      <c r="K259" s="63">
        <v>81.666666666666671</v>
      </c>
      <c r="L259" s="64">
        <v>9391.6666666666679</v>
      </c>
      <c r="M259" s="65">
        <v>79850</v>
      </c>
      <c r="N259" s="74">
        <v>2</v>
      </c>
      <c r="O259" s="75">
        <v>39930</v>
      </c>
      <c r="P259" s="68"/>
      <c r="Q259" s="69"/>
      <c r="R259" s="70">
        <v>2</v>
      </c>
      <c r="S259" s="69">
        <v>39925</v>
      </c>
      <c r="U259" s="71"/>
      <c r="V259" s="71"/>
      <c r="W259" s="71"/>
    </row>
    <row r="260" spans="1:23" ht="16.5">
      <c r="A260" s="72" t="s">
        <v>2643</v>
      </c>
      <c r="B260" s="73" t="s">
        <v>2644</v>
      </c>
      <c r="C260" s="63">
        <v>17.899999999999864</v>
      </c>
      <c r="D260" s="64">
        <v>2733.035187226129</v>
      </c>
      <c r="E260" s="63">
        <v>2.4200000000000159</v>
      </c>
      <c r="F260" s="64">
        <v>2497.3142857143021</v>
      </c>
      <c r="G260" s="63">
        <v>0.72000000000000597</v>
      </c>
      <c r="H260" s="64">
        <v>5576.4983002082345</v>
      </c>
      <c r="I260" s="63">
        <v>0.13999999999999968</v>
      </c>
      <c r="J260" s="64">
        <v>17631.49639999996</v>
      </c>
      <c r="K260" s="63">
        <v>0</v>
      </c>
      <c r="L260" s="64">
        <v>0</v>
      </c>
      <c r="M260" s="65">
        <v>28440</v>
      </c>
      <c r="N260" s="74">
        <v>1</v>
      </c>
      <c r="O260" s="75">
        <v>28440</v>
      </c>
      <c r="P260" s="68"/>
      <c r="Q260" s="69">
        <v>28440</v>
      </c>
      <c r="R260" s="70">
        <v>1</v>
      </c>
      <c r="S260" s="69"/>
      <c r="U260" s="71"/>
      <c r="V260" s="71"/>
      <c r="W260" s="71"/>
    </row>
    <row r="261" spans="1:23" ht="16.5">
      <c r="A261" s="72" t="s">
        <v>2645</v>
      </c>
      <c r="B261" s="73" t="s">
        <v>2646</v>
      </c>
      <c r="C261" s="63">
        <v>48.799999999999955</v>
      </c>
      <c r="D261" s="64">
        <v>7450.956264616535</v>
      </c>
      <c r="E261" s="63">
        <v>8.1800000000000068</v>
      </c>
      <c r="F261" s="64">
        <v>8441.3350649350723</v>
      </c>
      <c r="G261" s="63">
        <v>6.519999999999996</v>
      </c>
      <c r="H261" s="64">
        <v>50498.290162996338</v>
      </c>
      <c r="I261" s="63">
        <v>0.10000000000000053</v>
      </c>
      <c r="J261" s="64">
        <v>12593.926000000067</v>
      </c>
      <c r="K261" s="63">
        <v>175.23333333333332</v>
      </c>
      <c r="L261" s="64">
        <v>20151.833333333332</v>
      </c>
      <c r="M261" s="65">
        <v>99140</v>
      </c>
      <c r="N261" s="74">
        <v>1</v>
      </c>
      <c r="O261" s="75">
        <v>99140</v>
      </c>
      <c r="P261" s="68"/>
      <c r="Q261" s="69">
        <v>99140</v>
      </c>
      <c r="R261" s="70">
        <v>1</v>
      </c>
      <c r="S261" s="69"/>
      <c r="U261" s="71"/>
      <c r="V261" s="71"/>
      <c r="W261" s="71"/>
    </row>
    <row r="262" spans="1:23" ht="16.5">
      <c r="A262" s="72" t="s">
        <v>2647</v>
      </c>
      <c r="B262" s="73" t="s">
        <v>2648</v>
      </c>
      <c r="C262" s="63">
        <v>17</v>
      </c>
      <c r="D262" s="64">
        <v>2595.6200102147791</v>
      </c>
      <c r="E262" s="63">
        <v>2.5999999999999943</v>
      </c>
      <c r="F262" s="64">
        <v>2683.0649350649292</v>
      </c>
      <c r="G262" s="63">
        <v>1.5300000000000011</v>
      </c>
      <c r="H262" s="64">
        <v>11850.058887942409</v>
      </c>
      <c r="I262" s="63">
        <v>0.21999999999999975</v>
      </c>
      <c r="J262" s="64">
        <v>27706.637199999968</v>
      </c>
      <c r="K262" s="63">
        <v>30.133333333333333</v>
      </c>
      <c r="L262" s="64">
        <v>3465.3333333333335</v>
      </c>
      <c r="M262" s="65">
        <v>48300</v>
      </c>
      <c r="N262" s="74">
        <v>1</v>
      </c>
      <c r="O262" s="75">
        <v>48300</v>
      </c>
      <c r="P262" s="68"/>
      <c r="Q262" s="69">
        <v>48300</v>
      </c>
      <c r="R262" s="70">
        <v>1</v>
      </c>
      <c r="S262" s="69"/>
      <c r="U262" s="71"/>
      <c r="V262" s="71"/>
      <c r="W262" s="71"/>
    </row>
    <row r="263" spans="1:23" ht="16.5">
      <c r="A263" s="72" t="s">
        <v>2649</v>
      </c>
      <c r="B263" s="73" t="s">
        <v>2650</v>
      </c>
      <c r="C263" s="63">
        <v>6.7999999999999545</v>
      </c>
      <c r="D263" s="64">
        <v>1038.2480040859048</v>
      </c>
      <c r="E263" s="63">
        <v>0.4399999999999693</v>
      </c>
      <c r="F263" s="64">
        <v>454.05714285711122</v>
      </c>
      <c r="G263" s="63">
        <v>0.10999999999999943</v>
      </c>
      <c r="H263" s="64">
        <v>851.96501808735763</v>
      </c>
      <c r="I263" s="63">
        <v>1.0000000000000675E-2</v>
      </c>
      <c r="J263" s="64">
        <v>1259.3926000000849</v>
      </c>
      <c r="K263" s="63">
        <v>0</v>
      </c>
      <c r="L263" s="64">
        <v>0</v>
      </c>
      <c r="M263" s="65">
        <v>3600</v>
      </c>
      <c r="N263" s="74">
        <v>1</v>
      </c>
      <c r="O263" s="75">
        <v>3600</v>
      </c>
      <c r="P263" s="68"/>
      <c r="Q263" s="69">
        <v>3600</v>
      </c>
      <c r="R263" s="70">
        <v>1</v>
      </c>
      <c r="S263" s="69"/>
      <c r="U263" s="71"/>
      <c r="V263" s="71"/>
      <c r="W263" s="71"/>
    </row>
    <row r="264" spans="1:23" ht="16.5">
      <c r="A264" s="72" t="s">
        <v>2651</v>
      </c>
      <c r="B264" s="73" t="s">
        <v>2652</v>
      </c>
      <c r="C264" s="63">
        <v>28</v>
      </c>
      <c r="D264" s="64">
        <v>4275.1388403537539</v>
      </c>
      <c r="E264" s="63">
        <v>4.3499999999999943</v>
      </c>
      <c r="F264" s="64">
        <v>4488.9740259740202</v>
      </c>
      <c r="G264" s="63">
        <v>2.3299999999999983</v>
      </c>
      <c r="H264" s="64">
        <v>18046.168110395927</v>
      </c>
      <c r="I264" s="63">
        <v>0.12999999999999989</v>
      </c>
      <c r="J264" s="64">
        <v>16372.103799999986</v>
      </c>
      <c r="K264" s="63">
        <v>0.28333333333333333</v>
      </c>
      <c r="L264" s="64">
        <v>32.583333333333336</v>
      </c>
      <c r="M264" s="65">
        <v>43210</v>
      </c>
      <c r="N264" s="74">
        <v>1</v>
      </c>
      <c r="O264" s="75">
        <v>43210</v>
      </c>
      <c r="P264" s="68"/>
      <c r="Q264" s="69">
        <v>43210</v>
      </c>
      <c r="R264" s="70">
        <v>1</v>
      </c>
      <c r="S264" s="69"/>
      <c r="U264" s="71"/>
      <c r="V264" s="71"/>
      <c r="W264" s="71"/>
    </row>
    <row r="265" spans="1:23" ht="16.5">
      <c r="A265" s="72" t="s">
        <v>2653</v>
      </c>
      <c r="B265" s="73" t="s">
        <v>2654</v>
      </c>
      <c r="C265" s="63">
        <v>31.799999999999955</v>
      </c>
      <c r="D265" s="64">
        <v>4855.3362544017564</v>
      </c>
      <c r="E265" s="63">
        <v>5.1999999999999318</v>
      </c>
      <c r="F265" s="64">
        <v>5366.1298701298001</v>
      </c>
      <c r="G265" s="63">
        <v>1.5700000000000216</v>
      </c>
      <c r="H265" s="64">
        <v>12159.864349065245</v>
      </c>
      <c r="I265" s="63">
        <v>9.9999999999997868E-3</v>
      </c>
      <c r="J265" s="64">
        <v>1259.3925999999731</v>
      </c>
      <c r="K265" s="63">
        <v>74.816666666666663</v>
      </c>
      <c r="L265" s="64">
        <v>8603.9166666666661</v>
      </c>
      <c r="M265" s="65">
        <v>32240</v>
      </c>
      <c r="N265" s="74">
        <v>2</v>
      </c>
      <c r="O265" s="75">
        <v>16120</v>
      </c>
      <c r="P265" s="68"/>
      <c r="Q265" s="69"/>
      <c r="R265" s="70">
        <v>2</v>
      </c>
      <c r="S265" s="69">
        <v>16120</v>
      </c>
      <c r="U265" s="71"/>
      <c r="V265" s="71"/>
      <c r="W265" s="71"/>
    </row>
    <row r="266" spans="1:23" ht="16.5">
      <c r="A266" s="72" t="s">
        <v>2655</v>
      </c>
      <c r="B266" s="73" t="s">
        <v>2656</v>
      </c>
      <c r="C266" s="63">
        <v>25.200000000000045</v>
      </c>
      <c r="D266" s="64">
        <v>3847.6249563183856</v>
      </c>
      <c r="E266" s="63">
        <v>5.5</v>
      </c>
      <c r="F266" s="64">
        <v>5675.7142857142853</v>
      </c>
      <c r="G266" s="63">
        <v>2.269999999999996</v>
      </c>
      <c r="H266" s="64">
        <v>17581.459918711895</v>
      </c>
      <c r="I266" s="63">
        <v>0.13999999999999968</v>
      </c>
      <c r="J266" s="64">
        <v>17631.49639999996</v>
      </c>
      <c r="K266" s="63">
        <v>68.7</v>
      </c>
      <c r="L266" s="64">
        <v>7900.5</v>
      </c>
      <c r="M266" s="65">
        <v>52640</v>
      </c>
      <c r="N266" s="74">
        <v>2</v>
      </c>
      <c r="O266" s="75">
        <v>26320</v>
      </c>
      <c r="P266" s="68"/>
      <c r="Q266" s="69"/>
      <c r="R266" s="70">
        <v>2</v>
      </c>
      <c r="S266" s="69">
        <v>26320</v>
      </c>
      <c r="U266" s="71"/>
      <c r="V266" s="71"/>
      <c r="W266" s="71"/>
    </row>
    <row r="267" spans="1:23" ht="16.5">
      <c r="A267" s="72" t="s">
        <v>2657</v>
      </c>
      <c r="B267" s="73" t="s">
        <v>2658</v>
      </c>
      <c r="C267" s="63">
        <v>25.200000000000045</v>
      </c>
      <c r="D267" s="64">
        <v>3847.6249563183856</v>
      </c>
      <c r="E267" s="63">
        <v>4.7200000000000273</v>
      </c>
      <c r="F267" s="64">
        <v>4870.7948051948333</v>
      </c>
      <c r="G267" s="63">
        <v>2.1199999999999903</v>
      </c>
      <c r="H267" s="64">
        <v>16419.689439501813</v>
      </c>
      <c r="I267" s="63">
        <v>4.0000000000000036E-2</v>
      </c>
      <c r="J267" s="64">
        <v>5037.5704000000042</v>
      </c>
      <c r="K267" s="63">
        <v>92.5</v>
      </c>
      <c r="L267" s="64">
        <v>10637.5</v>
      </c>
      <c r="M267" s="65">
        <v>40810</v>
      </c>
      <c r="N267" s="74">
        <v>2</v>
      </c>
      <c r="O267" s="75">
        <v>20410</v>
      </c>
      <c r="P267" s="68"/>
      <c r="Q267" s="69"/>
      <c r="R267" s="70">
        <v>2</v>
      </c>
      <c r="S267" s="69">
        <v>20405</v>
      </c>
      <c r="U267" s="71"/>
      <c r="V267" s="71"/>
      <c r="W267" s="71"/>
    </row>
    <row r="268" spans="1:23" ht="16.5">
      <c r="A268" s="72" t="s">
        <v>2659</v>
      </c>
      <c r="B268" s="73" t="s">
        <v>2660</v>
      </c>
      <c r="C268" s="63">
        <v>19.799999999999955</v>
      </c>
      <c r="D268" s="64">
        <v>3023.1338942501475</v>
      </c>
      <c r="E268" s="63">
        <v>4.4600000000000364</v>
      </c>
      <c r="F268" s="64">
        <v>4602.4883116883493</v>
      </c>
      <c r="G268" s="63">
        <v>1.5999999999999943</v>
      </c>
      <c r="H268" s="64">
        <v>12392.218444907041</v>
      </c>
      <c r="I268" s="63">
        <v>4.9999999999999822E-2</v>
      </c>
      <c r="J268" s="64">
        <v>6296.962999999977</v>
      </c>
      <c r="K268" s="63">
        <v>5.9</v>
      </c>
      <c r="L268" s="64">
        <v>678.5</v>
      </c>
      <c r="M268" s="65">
        <v>26990</v>
      </c>
      <c r="N268" s="74">
        <v>2</v>
      </c>
      <c r="O268" s="75">
        <v>13500</v>
      </c>
      <c r="P268" s="68"/>
      <c r="Q268" s="69"/>
      <c r="R268" s="70">
        <v>2</v>
      </c>
      <c r="S268" s="69">
        <v>13495</v>
      </c>
      <c r="U268" s="71"/>
      <c r="V268" s="71"/>
      <c r="W268" s="71"/>
    </row>
    <row r="269" spans="1:23" ht="16.5">
      <c r="A269" s="72" t="s">
        <v>2661</v>
      </c>
      <c r="B269" s="73" t="s">
        <v>2662</v>
      </c>
      <c r="C269" s="63">
        <v>27.599999999999909</v>
      </c>
      <c r="D269" s="64">
        <v>4214.0654283486865</v>
      </c>
      <c r="E269" s="63">
        <v>6.5600000000000023</v>
      </c>
      <c r="F269" s="64">
        <v>6769.5792207792238</v>
      </c>
      <c r="G269" s="63">
        <v>3.5</v>
      </c>
      <c r="H269" s="64">
        <v>27107.977848234248</v>
      </c>
      <c r="I269" s="63">
        <v>0</v>
      </c>
      <c r="J269" s="64">
        <v>0</v>
      </c>
      <c r="K269" s="63">
        <v>59.7</v>
      </c>
      <c r="L269" s="64">
        <v>6865.5</v>
      </c>
      <c r="M269" s="65">
        <v>44960</v>
      </c>
      <c r="N269" s="74">
        <v>2</v>
      </c>
      <c r="O269" s="75">
        <v>22480</v>
      </c>
      <c r="P269" s="68"/>
      <c r="Q269" s="69"/>
      <c r="R269" s="70">
        <v>2</v>
      </c>
      <c r="S269" s="69">
        <v>22480</v>
      </c>
      <c r="U269" s="71"/>
      <c r="V269" s="71"/>
      <c r="W269" s="71"/>
    </row>
    <row r="270" spans="1:23" ht="16.5">
      <c r="A270" s="72" t="s">
        <v>2663</v>
      </c>
      <c r="B270" s="73" t="s">
        <v>2664</v>
      </c>
      <c r="C270" s="63">
        <v>28</v>
      </c>
      <c r="D270" s="64">
        <v>4275.1388403537539</v>
      </c>
      <c r="E270" s="63">
        <v>2.9900000000000091</v>
      </c>
      <c r="F270" s="64">
        <v>3085.5246753246847</v>
      </c>
      <c r="G270" s="63">
        <v>1.4399999999999977</v>
      </c>
      <c r="H270" s="64">
        <v>11152.996600416358</v>
      </c>
      <c r="I270" s="63">
        <v>0.13999999999999968</v>
      </c>
      <c r="J270" s="64">
        <v>17631.49639999996</v>
      </c>
      <c r="K270" s="63">
        <v>136.65</v>
      </c>
      <c r="L270" s="64">
        <v>15714.75</v>
      </c>
      <c r="M270" s="65">
        <v>51860</v>
      </c>
      <c r="N270" s="74">
        <v>2</v>
      </c>
      <c r="O270" s="75">
        <v>25930</v>
      </c>
      <c r="P270" s="68"/>
      <c r="Q270" s="69"/>
      <c r="R270" s="70">
        <v>2</v>
      </c>
      <c r="S270" s="69">
        <v>25930</v>
      </c>
      <c r="U270" s="71"/>
      <c r="V270" s="71"/>
      <c r="W270" s="71"/>
    </row>
    <row r="271" spans="1:23" ht="16.5">
      <c r="A271" s="72" t="s">
        <v>2665</v>
      </c>
      <c r="B271" s="73" t="s">
        <v>2666</v>
      </c>
      <c r="C271" s="63">
        <v>24.399999999999864</v>
      </c>
      <c r="D271" s="64">
        <v>3725.4781323082502</v>
      </c>
      <c r="E271" s="63">
        <v>3.5800000000000409</v>
      </c>
      <c r="F271" s="64">
        <v>3694.374025974068</v>
      </c>
      <c r="G271" s="63">
        <v>2.0600000000000023</v>
      </c>
      <c r="H271" s="64">
        <v>15954.981247817888</v>
      </c>
      <c r="I271" s="63">
        <v>0.13999999999999968</v>
      </c>
      <c r="J271" s="64">
        <v>17631.49639999996</v>
      </c>
      <c r="K271" s="63">
        <v>66.88333333333334</v>
      </c>
      <c r="L271" s="64">
        <v>7691.5833333333339</v>
      </c>
      <c r="M271" s="65">
        <v>48700</v>
      </c>
      <c r="N271" s="74">
        <v>2</v>
      </c>
      <c r="O271" s="75">
        <v>24350</v>
      </c>
      <c r="P271" s="68"/>
      <c r="Q271" s="69"/>
      <c r="R271" s="70">
        <v>2</v>
      </c>
      <c r="S271" s="69">
        <v>24350</v>
      </c>
      <c r="U271" s="71"/>
      <c r="V271" s="71"/>
      <c r="W271" s="71"/>
    </row>
    <row r="272" spans="1:23" ht="16.5">
      <c r="A272" s="72" t="s">
        <v>2667</v>
      </c>
      <c r="B272" s="73" t="s">
        <v>2668</v>
      </c>
      <c r="C272" s="63">
        <v>26.600000000000136</v>
      </c>
      <c r="D272" s="64">
        <v>4061.381898336087</v>
      </c>
      <c r="E272" s="63">
        <v>4.2500000000000568</v>
      </c>
      <c r="F272" s="64">
        <v>4385.77922077928</v>
      </c>
      <c r="G272" s="63">
        <v>1.6599999999999966</v>
      </c>
      <c r="H272" s="64">
        <v>12856.926636591073</v>
      </c>
      <c r="I272" s="63">
        <v>0</v>
      </c>
      <c r="J272" s="64">
        <v>0</v>
      </c>
      <c r="K272" s="63">
        <v>9.9</v>
      </c>
      <c r="L272" s="64">
        <v>1138.5</v>
      </c>
      <c r="M272" s="65">
        <v>22440</v>
      </c>
      <c r="N272" s="74">
        <v>2</v>
      </c>
      <c r="O272" s="75">
        <v>11220</v>
      </c>
      <c r="P272" s="68"/>
      <c r="Q272" s="69"/>
      <c r="R272" s="70">
        <v>2</v>
      </c>
      <c r="S272" s="69">
        <v>11220</v>
      </c>
      <c r="U272" s="71"/>
      <c r="V272" s="71"/>
      <c r="W272" s="71"/>
    </row>
    <row r="273" spans="1:23" ht="16.5">
      <c r="A273" s="72" t="s">
        <v>2669</v>
      </c>
      <c r="B273" s="73" t="s">
        <v>2670</v>
      </c>
      <c r="C273" s="63">
        <v>19.600000000000023</v>
      </c>
      <c r="D273" s="64">
        <v>2992.597188247631</v>
      </c>
      <c r="E273" s="63">
        <v>2.4800000000000182</v>
      </c>
      <c r="F273" s="64">
        <v>2559.2311688311879</v>
      </c>
      <c r="G273" s="63">
        <v>2.1099999999999994</v>
      </c>
      <c r="H273" s="64">
        <v>16342.238074221214</v>
      </c>
      <c r="I273" s="63">
        <v>0.10000000000000009</v>
      </c>
      <c r="J273" s="64">
        <v>12593.92600000001</v>
      </c>
      <c r="K273" s="63">
        <v>0</v>
      </c>
      <c r="L273" s="64">
        <v>0</v>
      </c>
      <c r="M273" s="65">
        <v>34490</v>
      </c>
      <c r="N273" s="74">
        <v>2</v>
      </c>
      <c r="O273" s="75">
        <v>17250</v>
      </c>
      <c r="P273" s="68"/>
      <c r="Q273" s="69"/>
      <c r="R273" s="70">
        <v>2</v>
      </c>
      <c r="S273" s="69">
        <v>17245</v>
      </c>
      <c r="U273" s="71"/>
      <c r="V273" s="71"/>
      <c r="W273" s="71"/>
    </row>
    <row r="274" spans="1:23" ht="16.5">
      <c r="A274" s="72" t="s">
        <v>2671</v>
      </c>
      <c r="B274" s="73" t="s">
        <v>2672</v>
      </c>
      <c r="C274" s="63">
        <v>22.900000000000091</v>
      </c>
      <c r="D274" s="64">
        <v>3496.4528372893342</v>
      </c>
      <c r="E274" s="63">
        <v>5.9699999999999704</v>
      </c>
      <c r="F274" s="64">
        <v>6160.7298701298405</v>
      </c>
      <c r="G274" s="63">
        <v>4.8100000000000023</v>
      </c>
      <c r="H274" s="64">
        <v>37254.106700001939</v>
      </c>
      <c r="I274" s="63">
        <v>4.0000000000000036E-2</v>
      </c>
      <c r="J274" s="64">
        <v>5037.5704000000042</v>
      </c>
      <c r="K274" s="63">
        <v>31.216666666666665</v>
      </c>
      <c r="L274" s="64">
        <v>3589.9166666666665</v>
      </c>
      <c r="M274" s="65">
        <v>55540</v>
      </c>
      <c r="N274" s="74">
        <v>2</v>
      </c>
      <c r="O274" s="75">
        <v>27770</v>
      </c>
      <c r="P274" s="68"/>
      <c r="Q274" s="69"/>
      <c r="R274" s="70">
        <v>2</v>
      </c>
      <c r="S274" s="69">
        <v>27770</v>
      </c>
      <c r="U274" s="71"/>
      <c r="V274" s="71"/>
      <c r="W274" s="71"/>
    </row>
    <row r="275" spans="1:23" ht="16.5">
      <c r="A275" s="72" t="s">
        <v>2673</v>
      </c>
      <c r="B275" s="73" t="s">
        <v>2674</v>
      </c>
      <c r="C275" s="63">
        <v>16.200000000000045</v>
      </c>
      <c r="D275" s="64">
        <v>2473.4731862046788</v>
      </c>
      <c r="E275" s="63">
        <v>3.0900000000000318</v>
      </c>
      <c r="F275" s="64">
        <v>3188.7194805195136</v>
      </c>
      <c r="G275" s="63">
        <v>1.5200000000000102</v>
      </c>
      <c r="H275" s="64">
        <v>11772.60752266181</v>
      </c>
      <c r="I275" s="63">
        <v>0.21000000000000085</v>
      </c>
      <c r="J275" s="64">
        <v>26447.244600000107</v>
      </c>
      <c r="K275" s="63">
        <v>46.783333333333331</v>
      </c>
      <c r="L275" s="64">
        <v>5380.083333333333</v>
      </c>
      <c r="M275" s="65">
        <v>49260</v>
      </c>
      <c r="N275" s="74">
        <v>2</v>
      </c>
      <c r="O275" s="75">
        <v>24630</v>
      </c>
      <c r="P275" s="68"/>
      <c r="Q275" s="69"/>
      <c r="R275" s="70">
        <v>2</v>
      </c>
      <c r="S275" s="69">
        <v>24630</v>
      </c>
      <c r="U275" s="71"/>
      <c r="V275" s="71"/>
      <c r="W275" s="71"/>
    </row>
    <row r="276" spans="1:23" ht="16.5">
      <c r="A276" s="72" t="s">
        <v>2675</v>
      </c>
      <c r="B276" s="73" t="s">
        <v>2676</v>
      </c>
      <c r="C276" s="63">
        <v>20.699999999999818</v>
      </c>
      <c r="D276" s="64">
        <v>3160.5490712614974</v>
      </c>
      <c r="E276" s="63">
        <v>4.660000000000025</v>
      </c>
      <c r="F276" s="64">
        <v>4808.8779220779479</v>
      </c>
      <c r="G276" s="63">
        <v>2.6200000000000045</v>
      </c>
      <c r="H276" s="64">
        <v>20292.257703535386</v>
      </c>
      <c r="I276" s="63">
        <v>4.9999999999999822E-2</v>
      </c>
      <c r="J276" s="64">
        <v>6296.962999999977</v>
      </c>
      <c r="K276" s="63">
        <v>0</v>
      </c>
      <c r="L276" s="64">
        <v>0</v>
      </c>
      <c r="M276" s="65">
        <v>34560</v>
      </c>
      <c r="N276" s="74">
        <v>2</v>
      </c>
      <c r="O276" s="75">
        <v>17280</v>
      </c>
      <c r="P276" s="68"/>
      <c r="Q276" s="69"/>
      <c r="R276" s="70">
        <v>2</v>
      </c>
      <c r="S276" s="69">
        <v>17280</v>
      </c>
      <c r="U276" s="71"/>
      <c r="V276" s="71"/>
      <c r="W276" s="71"/>
    </row>
    <row r="277" spans="1:23" ht="16.5">
      <c r="A277" s="72" t="s">
        <v>2677</v>
      </c>
      <c r="B277" s="73" t="s">
        <v>2678</v>
      </c>
      <c r="C277" s="63">
        <v>23.200000000000045</v>
      </c>
      <c r="D277" s="64">
        <v>3542.2578962931175</v>
      </c>
      <c r="E277" s="63">
        <v>5.3700000000000045</v>
      </c>
      <c r="F277" s="64">
        <v>5541.5610389610438</v>
      </c>
      <c r="G277" s="63">
        <v>3.6499999999999915</v>
      </c>
      <c r="H277" s="64">
        <v>28269.74832744422</v>
      </c>
      <c r="I277" s="63">
        <v>0</v>
      </c>
      <c r="J277" s="64">
        <v>0</v>
      </c>
      <c r="K277" s="63">
        <v>146.91666666666666</v>
      </c>
      <c r="L277" s="64">
        <v>16895.416666666664</v>
      </c>
      <c r="M277" s="65">
        <v>54250</v>
      </c>
      <c r="N277" s="74">
        <v>2</v>
      </c>
      <c r="O277" s="75">
        <v>27130</v>
      </c>
      <c r="P277" s="68"/>
      <c r="Q277" s="69"/>
      <c r="R277" s="70">
        <v>2</v>
      </c>
      <c r="S277" s="69">
        <v>27125</v>
      </c>
      <c r="U277" s="71"/>
      <c r="V277" s="71"/>
      <c r="W277" s="71"/>
    </row>
    <row r="278" spans="1:23" ht="16.5">
      <c r="A278" s="72" t="s">
        <v>2679</v>
      </c>
      <c r="B278" s="73" t="s">
        <v>2680</v>
      </c>
      <c r="C278" s="63">
        <v>37.900000000000091</v>
      </c>
      <c r="D278" s="64">
        <v>5786.7057874788452</v>
      </c>
      <c r="E278" s="63">
        <v>2.1500000000000057</v>
      </c>
      <c r="F278" s="64">
        <v>2218.6883116883173</v>
      </c>
      <c r="G278" s="63">
        <v>0.98000000000000398</v>
      </c>
      <c r="H278" s="64">
        <v>7590.2337975056198</v>
      </c>
      <c r="I278" s="63">
        <v>0</v>
      </c>
      <c r="J278" s="64">
        <v>0</v>
      </c>
      <c r="K278" s="63">
        <v>3.0166666666666666</v>
      </c>
      <c r="L278" s="64">
        <v>346.91666666666669</v>
      </c>
      <c r="M278" s="65">
        <v>15940</v>
      </c>
      <c r="N278" s="74">
        <v>1</v>
      </c>
      <c r="O278" s="75">
        <v>15940</v>
      </c>
      <c r="P278" s="68"/>
      <c r="Q278" s="69">
        <v>15940</v>
      </c>
      <c r="R278" s="70">
        <v>1</v>
      </c>
      <c r="S278" s="69"/>
      <c r="U278" s="71"/>
      <c r="V278" s="71"/>
      <c r="W278" s="71"/>
    </row>
    <row r="279" spans="1:23" ht="16.5">
      <c r="A279" s="72" t="s">
        <v>2681</v>
      </c>
      <c r="B279" s="73" t="s">
        <v>2682</v>
      </c>
      <c r="C279" s="63">
        <v>24.700000000000045</v>
      </c>
      <c r="D279" s="64">
        <v>3771.2831913120685</v>
      </c>
      <c r="E279" s="63">
        <v>2.0699999999999932</v>
      </c>
      <c r="F279" s="64">
        <v>2136.1324675324604</v>
      </c>
      <c r="G279" s="63">
        <v>0.78999999999999915</v>
      </c>
      <c r="H279" s="64">
        <v>6118.657857172866</v>
      </c>
      <c r="I279" s="63">
        <v>0</v>
      </c>
      <c r="J279" s="64">
        <v>0</v>
      </c>
      <c r="K279" s="63">
        <v>242.93333333333334</v>
      </c>
      <c r="L279" s="64">
        <v>27937.333333333332</v>
      </c>
      <c r="M279" s="65">
        <v>39960</v>
      </c>
      <c r="N279" s="74">
        <v>1</v>
      </c>
      <c r="O279" s="75">
        <v>39960</v>
      </c>
      <c r="P279" s="68"/>
      <c r="Q279" s="69">
        <v>39960</v>
      </c>
      <c r="R279" s="70">
        <v>1</v>
      </c>
      <c r="S279" s="69"/>
      <c r="U279" s="71"/>
      <c r="V279" s="71"/>
      <c r="W279" s="71"/>
    </row>
    <row r="280" spans="1:23" ht="16.5">
      <c r="A280" s="72" t="s">
        <v>2683</v>
      </c>
      <c r="B280" s="73" t="s">
        <v>2684</v>
      </c>
      <c r="C280" s="63">
        <v>13.700000000000273</v>
      </c>
      <c r="D280" s="64">
        <v>2091.7643611731282</v>
      </c>
      <c r="E280" s="63">
        <v>1.4099999999999682</v>
      </c>
      <c r="F280" s="64">
        <v>1455.0467532467203</v>
      </c>
      <c r="G280" s="63">
        <v>0.65999999999999659</v>
      </c>
      <c r="H280" s="64">
        <v>5111.7901085241456</v>
      </c>
      <c r="I280" s="63">
        <v>0.14000000000000012</v>
      </c>
      <c r="J280" s="64">
        <v>17631.496400000015</v>
      </c>
      <c r="K280" s="63">
        <v>0</v>
      </c>
      <c r="L280" s="64">
        <v>0</v>
      </c>
      <c r="M280" s="65">
        <v>26290</v>
      </c>
      <c r="N280" s="74">
        <v>1</v>
      </c>
      <c r="O280" s="75">
        <v>26290</v>
      </c>
      <c r="P280" s="68"/>
      <c r="Q280" s="69">
        <v>26290</v>
      </c>
      <c r="R280" s="70">
        <v>1</v>
      </c>
      <c r="S280" s="69"/>
      <c r="U280" s="71"/>
      <c r="V280" s="71"/>
      <c r="W280" s="71"/>
    </row>
    <row r="281" spans="1:23" ht="16.5">
      <c r="A281" s="72" t="s">
        <v>2685</v>
      </c>
      <c r="B281" s="73" t="s">
        <v>2686</v>
      </c>
      <c r="C281" s="63">
        <v>19</v>
      </c>
      <c r="D281" s="64">
        <v>2900.9870702400472</v>
      </c>
      <c r="E281" s="63">
        <v>1.6899999999999977</v>
      </c>
      <c r="F281" s="64">
        <v>1743.9922077922056</v>
      </c>
      <c r="G281" s="63">
        <v>0.44000000000000483</v>
      </c>
      <c r="H281" s="64">
        <v>3407.8600723494856</v>
      </c>
      <c r="I281" s="63">
        <v>0.14000000000000012</v>
      </c>
      <c r="J281" s="64">
        <v>17631.496400000015</v>
      </c>
      <c r="K281" s="63">
        <v>0</v>
      </c>
      <c r="L281" s="64">
        <v>0</v>
      </c>
      <c r="M281" s="65">
        <v>25680</v>
      </c>
      <c r="N281" s="74">
        <v>1</v>
      </c>
      <c r="O281" s="75">
        <v>25680</v>
      </c>
      <c r="P281" s="68"/>
      <c r="Q281" s="69">
        <v>25680</v>
      </c>
      <c r="R281" s="70">
        <v>1</v>
      </c>
      <c r="S281" s="69"/>
      <c r="U281" s="71"/>
      <c r="V281" s="71"/>
      <c r="W281" s="71"/>
    </row>
    <row r="282" spans="1:23" ht="16.5">
      <c r="A282" s="72" t="s">
        <v>2687</v>
      </c>
      <c r="B282" s="73" t="s">
        <v>2688</v>
      </c>
      <c r="C282" s="63">
        <v>19.799999999999955</v>
      </c>
      <c r="D282" s="64">
        <v>3023.1338942501475</v>
      </c>
      <c r="E282" s="63">
        <v>4.539999999999992</v>
      </c>
      <c r="F282" s="64">
        <v>4685.044155844148</v>
      </c>
      <c r="G282" s="63">
        <v>2.4399999999999977</v>
      </c>
      <c r="H282" s="64">
        <v>18898.133128483285</v>
      </c>
      <c r="I282" s="63">
        <v>3.0000000000000249E-2</v>
      </c>
      <c r="J282" s="64">
        <v>3778.1778000000313</v>
      </c>
      <c r="K282" s="63">
        <v>0.55000000000000004</v>
      </c>
      <c r="L282" s="64">
        <v>63.250000000000007</v>
      </c>
      <c r="M282" s="65">
        <v>30450</v>
      </c>
      <c r="N282" s="74">
        <v>1</v>
      </c>
      <c r="O282" s="75">
        <v>30450</v>
      </c>
      <c r="P282" s="68"/>
      <c r="Q282" s="69">
        <v>30450</v>
      </c>
      <c r="R282" s="70">
        <v>1</v>
      </c>
      <c r="S282" s="69"/>
      <c r="U282" s="71"/>
      <c r="V282" s="71"/>
      <c r="W282" s="71"/>
    </row>
    <row r="283" spans="1:23" ht="16.5">
      <c r="A283" s="72" t="s">
        <v>2689</v>
      </c>
      <c r="B283" s="73" t="s">
        <v>2690</v>
      </c>
      <c r="C283" s="63">
        <v>4.7999999999999545</v>
      </c>
      <c r="D283" s="64">
        <v>732.88094406063658</v>
      </c>
      <c r="E283" s="63">
        <v>0.30000000000001137</v>
      </c>
      <c r="F283" s="64">
        <v>309.58441558442735</v>
      </c>
      <c r="G283" s="63">
        <v>0</v>
      </c>
      <c r="H283" s="64">
        <v>0</v>
      </c>
      <c r="I283" s="63">
        <v>4.0000000000000036E-2</v>
      </c>
      <c r="J283" s="64">
        <v>5037.5704000000042</v>
      </c>
      <c r="K283" s="63">
        <v>0</v>
      </c>
      <c r="L283" s="64">
        <v>0</v>
      </c>
      <c r="M283" s="65">
        <v>6080</v>
      </c>
      <c r="N283" s="74">
        <v>2</v>
      </c>
      <c r="O283" s="75">
        <v>3040</v>
      </c>
      <c r="P283" s="68"/>
      <c r="Q283" s="69"/>
      <c r="R283" s="70">
        <v>2</v>
      </c>
      <c r="S283" s="69">
        <v>3040</v>
      </c>
      <c r="U283" s="71"/>
      <c r="V283" s="71"/>
      <c r="W283" s="71"/>
    </row>
    <row r="284" spans="1:23" ht="16.5">
      <c r="A284" s="72" t="s">
        <v>2691</v>
      </c>
      <c r="B284" s="73" t="s">
        <v>2692</v>
      </c>
      <c r="C284" s="63">
        <v>12.200000000000045</v>
      </c>
      <c r="D284" s="64">
        <v>1862.7390661541426</v>
      </c>
      <c r="E284" s="63">
        <v>1.1900000000000546</v>
      </c>
      <c r="F284" s="64">
        <v>1228.0181818182382</v>
      </c>
      <c r="G284" s="63">
        <v>0.32999999999999829</v>
      </c>
      <c r="H284" s="64">
        <v>2555.8950542620728</v>
      </c>
      <c r="I284" s="63">
        <v>4.9999999999999822E-2</v>
      </c>
      <c r="J284" s="64">
        <v>6296.962999999977</v>
      </c>
      <c r="K284" s="63">
        <v>32.049999999999997</v>
      </c>
      <c r="L284" s="64">
        <v>3685.7499999999995</v>
      </c>
      <c r="M284" s="65">
        <v>15630</v>
      </c>
      <c r="N284" s="74">
        <v>2</v>
      </c>
      <c r="O284" s="75">
        <v>7820</v>
      </c>
      <c r="P284" s="68"/>
      <c r="Q284" s="69"/>
      <c r="R284" s="70">
        <v>2</v>
      </c>
      <c r="S284" s="69">
        <v>7815</v>
      </c>
      <c r="U284" s="71"/>
      <c r="V284" s="71"/>
      <c r="W284" s="71"/>
    </row>
    <row r="285" spans="1:23" ht="16.5">
      <c r="A285" s="72" t="s">
        <v>2693</v>
      </c>
      <c r="B285" s="73" t="s">
        <v>2694</v>
      </c>
      <c r="C285" s="63">
        <v>26.200000000000045</v>
      </c>
      <c r="D285" s="64">
        <v>4000.3084863310196</v>
      </c>
      <c r="E285" s="63">
        <v>5.7399999999999523</v>
      </c>
      <c r="F285" s="64">
        <v>5923.3818181817687</v>
      </c>
      <c r="G285" s="63">
        <v>3.8400000000000034</v>
      </c>
      <c r="H285" s="64">
        <v>29741.324267777029</v>
      </c>
      <c r="I285" s="63">
        <v>8.0000000000000071E-2</v>
      </c>
      <c r="J285" s="64">
        <v>10075.140800000008</v>
      </c>
      <c r="K285" s="63">
        <v>486.95</v>
      </c>
      <c r="L285" s="64">
        <v>55999.25</v>
      </c>
      <c r="M285" s="65">
        <v>105740</v>
      </c>
      <c r="N285" s="74">
        <v>2</v>
      </c>
      <c r="O285" s="75">
        <v>52870</v>
      </c>
      <c r="P285" s="68"/>
      <c r="Q285" s="69"/>
      <c r="R285" s="70">
        <v>2</v>
      </c>
      <c r="S285" s="69">
        <v>52870</v>
      </c>
      <c r="U285" s="71"/>
      <c r="V285" s="71"/>
      <c r="W285" s="71"/>
    </row>
    <row r="286" spans="1:23" ht="16.5">
      <c r="A286" s="72" t="s">
        <v>2695</v>
      </c>
      <c r="B286" s="73" t="s">
        <v>2696</v>
      </c>
      <c r="C286" s="63">
        <v>22.799999999999955</v>
      </c>
      <c r="D286" s="64">
        <v>3481.1844842880496</v>
      </c>
      <c r="E286" s="63">
        <v>4.2800000000000296</v>
      </c>
      <c r="F286" s="64">
        <v>4416.7376623376931</v>
      </c>
      <c r="G286" s="63">
        <v>1.8499999999999943</v>
      </c>
      <c r="H286" s="64">
        <v>14328.502576923773</v>
      </c>
      <c r="I286" s="63">
        <v>0</v>
      </c>
      <c r="J286" s="64">
        <v>0</v>
      </c>
      <c r="K286" s="63">
        <v>77.25</v>
      </c>
      <c r="L286" s="64">
        <v>8883.75</v>
      </c>
      <c r="M286" s="65">
        <v>31110</v>
      </c>
      <c r="N286" s="74">
        <v>2</v>
      </c>
      <c r="O286" s="75">
        <v>15560</v>
      </c>
      <c r="P286" s="68"/>
      <c r="Q286" s="69"/>
      <c r="R286" s="70">
        <v>2</v>
      </c>
      <c r="S286" s="69">
        <v>15555</v>
      </c>
      <c r="U286" s="71"/>
      <c r="V286" s="71"/>
      <c r="W286" s="71"/>
    </row>
    <row r="287" spans="1:23" ht="16.5">
      <c r="A287" s="72" t="s">
        <v>2697</v>
      </c>
      <c r="B287" s="73" t="s">
        <v>2698</v>
      </c>
      <c r="C287" s="63">
        <v>27.900000000000091</v>
      </c>
      <c r="D287" s="64">
        <v>4259.8704873525039</v>
      </c>
      <c r="E287" s="63">
        <v>4.0199999999999818</v>
      </c>
      <c r="F287" s="64">
        <v>4148.4311688311509</v>
      </c>
      <c r="G287" s="63">
        <v>4.289999999999992</v>
      </c>
      <c r="H287" s="64">
        <v>33226.635705407061</v>
      </c>
      <c r="I287" s="63">
        <v>0.16999999999999993</v>
      </c>
      <c r="J287" s="64">
        <v>21409.67419999999</v>
      </c>
      <c r="K287" s="63">
        <v>441.11666666666667</v>
      </c>
      <c r="L287" s="64">
        <v>50728.416666666664</v>
      </c>
      <c r="M287" s="65">
        <v>113770</v>
      </c>
      <c r="N287" s="74">
        <v>2</v>
      </c>
      <c r="O287" s="75">
        <v>56890</v>
      </c>
      <c r="P287" s="68"/>
      <c r="Q287" s="69"/>
      <c r="R287" s="70">
        <v>2</v>
      </c>
      <c r="S287" s="69">
        <v>56885</v>
      </c>
      <c r="U287" s="71"/>
      <c r="V287" s="71"/>
      <c r="W287" s="71"/>
    </row>
    <row r="288" spans="1:23" ht="16.5">
      <c r="A288" s="72" t="s">
        <v>2699</v>
      </c>
      <c r="B288" s="73" t="s">
        <v>2700</v>
      </c>
      <c r="C288" s="63">
        <v>23</v>
      </c>
      <c r="D288" s="64">
        <v>3511.7211902905833</v>
      </c>
      <c r="E288" s="63">
        <v>3.6500000000000057</v>
      </c>
      <c r="F288" s="64">
        <v>3766.6103896103955</v>
      </c>
      <c r="G288" s="63">
        <v>1.230000000000004</v>
      </c>
      <c r="H288" s="64">
        <v>9526.5179295223516</v>
      </c>
      <c r="I288" s="63">
        <v>8.0000000000000071E-2</v>
      </c>
      <c r="J288" s="64">
        <v>10075.140800000008</v>
      </c>
      <c r="K288" s="63">
        <v>16.883333333333333</v>
      </c>
      <c r="L288" s="64">
        <v>1941.5833333333333</v>
      </c>
      <c r="M288" s="65">
        <v>28820</v>
      </c>
      <c r="N288" s="74">
        <v>2</v>
      </c>
      <c r="O288" s="75">
        <v>14410</v>
      </c>
      <c r="P288" s="68"/>
      <c r="Q288" s="69"/>
      <c r="R288" s="70">
        <v>2</v>
      </c>
      <c r="S288" s="69">
        <v>14410</v>
      </c>
      <c r="U288" s="71"/>
      <c r="V288" s="71"/>
      <c r="W288" s="71"/>
    </row>
    <row r="289" spans="1:23" ht="16.5">
      <c r="A289" s="72" t="s">
        <v>2701</v>
      </c>
      <c r="B289" s="73" t="s">
        <v>2702</v>
      </c>
      <c r="C289" s="63">
        <v>21.399999999999864</v>
      </c>
      <c r="D289" s="64">
        <v>3267.4275422703481</v>
      </c>
      <c r="E289" s="63">
        <v>6.6500000000000057</v>
      </c>
      <c r="F289" s="64">
        <v>6862.4545454545514</v>
      </c>
      <c r="G289" s="63">
        <v>4.8999999999999915</v>
      </c>
      <c r="H289" s="64">
        <v>37951.168987527883</v>
      </c>
      <c r="I289" s="63">
        <v>0.10999999999999943</v>
      </c>
      <c r="J289" s="64">
        <v>13853.318599999928</v>
      </c>
      <c r="K289" s="63">
        <v>195.98333333333332</v>
      </c>
      <c r="L289" s="64">
        <v>22538.083333333332</v>
      </c>
      <c r="M289" s="65">
        <v>84470</v>
      </c>
      <c r="N289" s="74">
        <v>2</v>
      </c>
      <c r="O289" s="75">
        <v>42240</v>
      </c>
      <c r="P289" s="68"/>
      <c r="Q289" s="69"/>
      <c r="R289" s="70">
        <v>2</v>
      </c>
      <c r="S289" s="69">
        <v>42235</v>
      </c>
      <c r="U289" s="71"/>
      <c r="V289" s="71"/>
      <c r="W289" s="71"/>
    </row>
    <row r="290" spans="1:23" ht="16.5">
      <c r="A290" s="72" t="s">
        <v>2703</v>
      </c>
      <c r="B290" s="73" t="s">
        <v>2704</v>
      </c>
      <c r="C290" s="63">
        <v>29.799999999999955</v>
      </c>
      <c r="D290" s="64">
        <v>4549.9691943764883</v>
      </c>
      <c r="E290" s="63">
        <v>2.6099999999999568</v>
      </c>
      <c r="F290" s="64">
        <v>2693.3844155843708</v>
      </c>
      <c r="G290" s="63">
        <v>1.7099999999999937</v>
      </c>
      <c r="H290" s="64">
        <v>13244.183462994399</v>
      </c>
      <c r="I290" s="63">
        <v>0</v>
      </c>
      <c r="J290" s="64">
        <v>0</v>
      </c>
      <c r="K290" s="63">
        <v>234.78333333333333</v>
      </c>
      <c r="L290" s="64">
        <v>27000.083333333332</v>
      </c>
      <c r="M290" s="65">
        <v>47490</v>
      </c>
      <c r="N290" s="74">
        <v>2</v>
      </c>
      <c r="O290" s="75">
        <v>23750</v>
      </c>
      <c r="P290" s="68"/>
      <c r="Q290" s="69"/>
      <c r="R290" s="70">
        <v>2</v>
      </c>
      <c r="S290" s="69">
        <v>23745</v>
      </c>
      <c r="U290" s="71"/>
      <c r="V290" s="71"/>
      <c r="W290" s="71"/>
    </row>
    <row r="291" spans="1:23" ht="16.5">
      <c r="A291" s="72" t="s">
        <v>2705</v>
      </c>
      <c r="B291" s="73" t="s">
        <v>2706</v>
      </c>
      <c r="C291" s="63">
        <v>15</v>
      </c>
      <c r="D291" s="64">
        <v>2290.252950189511</v>
      </c>
      <c r="E291" s="63">
        <v>3.5599999999999454</v>
      </c>
      <c r="F291" s="64">
        <v>3673.7350649350083</v>
      </c>
      <c r="G291" s="63">
        <v>2.3800000000000097</v>
      </c>
      <c r="H291" s="64">
        <v>18433.424936799362</v>
      </c>
      <c r="I291" s="63">
        <v>0</v>
      </c>
      <c r="J291" s="64">
        <v>0</v>
      </c>
      <c r="K291" s="63">
        <v>70.066666666666663</v>
      </c>
      <c r="L291" s="64">
        <v>8057.6666666666661</v>
      </c>
      <c r="M291" s="65">
        <v>32460</v>
      </c>
      <c r="N291" s="74">
        <v>2</v>
      </c>
      <c r="O291" s="75">
        <v>16230</v>
      </c>
      <c r="P291" s="68"/>
      <c r="Q291" s="69"/>
      <c r="R291" s="70">
        <v>2</v>
      </c>
      <c r="S291" s="69">
        <v>16230</v>
      </c>
      <c r="U291" s="71"/>
      <c r="V291" s="71"/>
      <c r="W291" s="71"/>
    </row>
    <row r="292" spans="1:23" ht="16.5">
      <c r="A292" s="72" t="s">
        <v>2707</v>
      </c>
      <c r="B292" s="73" t="s">
        <v>2708</v>
      </c>
      <c r="C292" s="63">
        <v>25.5</v>
      </c>
      <c r="D292" s="64">
        <v>3893.4300153221689</v>
      </c>
      <c r="E292" s="63">
        <v>5.5699999999999932</v>
      </c>
      <c r="F292" s="64">
        <v>5747.9506493506424</v>
      </c>
      <c r="G292" s="63">
        <v>2.5900000000000034</v>
      </c>
      <c r="H292" s="64">
        <v>20059.90360769337</v>
      </c>
      <c r="I292" s="63">
        <v>0.30000000000000027</v>
      </c>
      <c r="J292" s="64">
        <v>37781.778000000035</v>
      </c>
      <c r="K292" s="63">
        <v>205.38333333333333</v>
      </c>
      <c r="L292" s="64">
        <v>23619.083333333332</v>
      </c>
      <c r="M292" s="65">
        <v>91100</v>
      </c>
      <c r="N292" s="74">
        <v>2</v>
      </c>
      <c r="O292" s="75">
        <v>45550</v>
      </c>
      <c r="P292" s="68"/>
      <c r="Q292" s="69"/>
      <c r="R292" s="70">
        <v>2</v>
      </c>
      <c r="S292" s="69">
        <v>45550</v>
      </c>
      <c r="U292" s="71"/>
      <c r="V292" s="71"/>
      <c r="W292" s="71"/>
    </row>
    <row r="293" spans="1:23" ht="16.5">
      <c r="A293" s="72" t="s">
        <v>2709</v>
      </c>
      <c r="B293" s="73" t="s">
        <v>2710</v>
      </c>
      <c r="C293" s="63">
        <v>12.200000000000045</v>
      </c>
      <c r="D293" s="64">
        <v>1862.7390661541426</v>
      </c>
      <c r="E293" s="63">
        <v>1.1100000000000136</v>
      </c>
      <c r="F293" s="64">
        <v>1145.4623376623517</v>
      </c>
      <c r="G293" s="63">
        <v>0.29000000000000625</v>
      </c>
      <c r="H293" s="64">
        <v>2246.0895931394575</v>
      </c>
      <c r="I293" s="63">
        <v>0.20000000000000018</v>
      </c>
      <c r="J293" s="64">
        <v>25187.852000000021</v>
      </c>
      <c r="K293" s="63">
        <v>11.533333333333333</v>
      </c>
      <c r="L293" s="64">
        <v>1326.3333333333333</v>
      </c>
      <c r="M293" s="65">
        <v>31770</v>
      </c>
      <c r="N293" s="74">
        <v>2</v>
      </c>
      <c r="O293" s="75">
        <v>15890</v>
      </c>
      <c r="P293" s="68"/>
      <c r="Q293" s="69"/>
      <c r="R293" s="70">
        <v>2</v>
      </c>
      <c r="S293" s="69">
        <v>15885</v>
      </c>
      <c r="U293" s="71"/>
      <c r="V293" s="71"/>
      <c r="W293" s="71"/>
    </row>
    <row r="294" spans="1:23" ht="16.5">
      <c r="A294" s="72" t="s">
        <v>2711</v>
      </c>
      <c r="B294" s="73" t="s">
        <v>2712</v>
      </c>
      <c r="C294" s="63">
        <v>40.100000000000136</v>
      </c>
      <c r="D294" s="64">
        <v>6122.609553506647</v>
      </c>
      <c r="E294" s="63">
        <v>5.0600000000000023</v>
      </c>
      <c r="F294" s="64">
        <v>5221.657142857146</v>
      </c>
      <c r="G294" s="63">
        <v>4.039999999999992</v>
      </c>
      <c r="H294" s="64">
        <v>31290.351573390326</v>
      </c>
      <c r="I294" s="63">
        <v>0</v>
      </c>
      <c r="J294" s="64">
        <v>0</v>
      </c>
      <c r="K294" s="63">
        <v>89.86666666666666</v>
      </c>
      <c r="L294" s="64">
        <v>10334.666666666666</v>
      </c>
      <c r="M294" s="65">
        <v>52970</v>
      </c>
      <c r="N294" s="74">
        <v>2</v>
      </c>
      <c r="O294" s="75">
        <v>26490</v>
      </c>
      <c r="P294" s="68"/>
      <c r="Q294" s="69"/>
      <c r="R294" s="70">
        <v>2</v>
      </c>
      <c r="S294" s="69">
        <v>26485</v>
      </c>
      <c r="U294" s="71"/>
      <c r="V294" s="71"/>
      <c r="W294" s="71"/>
    </row>
    <row r="295" spans="1:23" ht="16.5">
      <c r="A295" s="72" t="s">
        <v>2713</v>
      </c>
      <c r="B295" s="73" t="s">
        <v>2714</v>
      </c>
      <c r="C295" s="63">
        <v>40.5</v>
      </c>
      <c r="D295" s="64">
        <v>6183.6829655116799</v>
      </c>
      <c r="E295" s="63">
        <v>5.460000000000008</v>
      </c>
      <c r="F295" s="64">
        <v>5634.4363636363723</v>
      </c>
      <c r="G295" s="63">
        <v>4.2800000000000011</v>
      </c>
      <c r="H295" s="64">
        <v>33149.184340126463</v>
      </c>
      <c r="I295" s="63">
        <v>9.9999999999997868E-3</v>
      </c>
      <c r="J295" s="64">
        <v>1259.3925999999731</v>
      </c>
      <c r="K295" s="63">
        <v>2.4833333333333334</v>
      </c>
      <c r="L295" s="64">
        <v>285.58333333333331</v>
      </c>
      <c r="M295" s="65">
        <v>46510</v>
      </c>
      <c r="N295" s="74">
        <v>2</v>
      </c>
      <c r="O295" s="75">
        <v>23260</v>
      </c>
      <c r="P295" s="68"/>
      <c r="Q295" s="69"/>
      <c r="R295" s="70">
        <v>2</v>
      </c>
      <c r="S295" s="69">
        <v>23255</v>
      </c>
      <c r="U295" s="71"/>
      <c r="V295" s="71"/>
      <c r="W295" s="71"/>
    </row>
    <row r="296" spans="1:23" ht="16.5">
      <c r="A296" s="72" t="s">
        <v>2715</v>
      </c>
      <c r="B296" s="73" t="s">
        <v>2716</v>
      </c>
      <c r="C296" s="63">
        <v>24.199999999999818</v>
      </c>
      <c r="D296" s="64">
        <v>3694.9414263057165</v>
      </c>
      <c r="E296" s="63">
        <v>3.7799999999999727</v>
      </c>
      <c r="F296" s="64">
        <v>3900.7636363636079</v>
      </c>
      <c r="G296" s="63">
        <v>1.6200000000000045</v>
      </c>
      <c r="H296" s="64">
        <v>12547.121175468459</v>
      </c>
      <c r="I296" s="63">
        <v>9.9999999999997868E-3</v>
      </c>
      <c r="J296" s="64">
        <v>1259.3925999999731</v>
      </c>
      <c r="K296" s="63">
        <v>55.9</v>
      </c>
      <c r="L296" s="64">
        <v>6428.5</v>
      </c>
      <c r="M296" s="65">
        <v>27830</v>
      </c>
      <c r="N296" s="74">
        <v>1</v>
      </c>
      <c r="O296" s="75">
        <v>27830</v>
      </c>
      <c r="P296" s="68"/>
      <c r="Q296" s="69">
        <v>27830</v>
      </c>
      <c r="R296" s="70">
        <v>1</v>
      </c>
      <c r="S296" s="69"/>
      <c r="U296" s="71"/>
      <c r="V296" s="71"/>
      <c r="W296" s="71"/>
    </row>
    <row r="297" spans="1:23" ht="16.5">
      <c r="A297" s="72" t="s">
        <v>2717</v>
      </c>
      <c r="B297" s="73" t="s">
        <v>2718</v>
      </c>
      <c r="C297" s="63">
        <v>22.200000000000045</v>
      </c>
      <c r="D297" s="64">
        <v>3389.574366280483</v>
      </c>
      <c r="E297" s="63">
        <v>1.9099999999999966</v>
      </c>
      <c r="F297" s="64">
        <v>1971.0207792207755</v>
      </c>
      <c r="G297" s="63">
        <v>1.2399999999999949</v>
      </c>
      <c r="H297" s="64">
        <v>9603.9692948029515</v>
      </c>
      <c r="I297" s="63">
        <v>0</v>
      </c>
      <c r="J297" s="64">
        <v>0</v>
      </c>
      <c r="K297" s="63">
        <v>54.05</v>
      </c>
      <c r="L297" s="64">
        <v>6215.75</v>
      </c>
      <c r="M297" s="65">
        <v>21180</v>
      </c>
      <c r="N297" s="74">
        <v>1</v>
      </c>
      <c r="O297" s="75">
        <v>21180</v>
      </c>
      <c r="P297" s="68"/>
      <c r="Q297" s="69">
        <v>21180</v>
      </c>
      <c r="R297" s="70">
        <v>1</v>
      </c>
      <c r="S297" s="69"/>
      <c r="U297" s="71"/>
      <c r="V297" s="71"/>
      <c r="W297" s="71"/>
    </row>
    <row r="298" spans="1:23" ht="16.5">
      <c r="A298" s="72" t="s">
        <v>2719</v>
      </c>
      <c r="B298" s="73" t="s">
        <v>2720</v>
      </c>
      <c r="C298" s="63">
        <v>17.799999999999955</v>
      </c>
      <c r="D298" s="64">
        <v>2717.7668342248794</v>
      </c>
      <c r="E298" s="63">
        <v>3.3299999999999841</v>
      </c>
      <c r="F298" s="64">
        <v>3436.3870129869965</v>
      </c>
      <c r="G298" s="63">
        <v>1.2399999999999949</v>
      </c>
      <c r="H298" s="64">
        <v>9603.9692948029515</v>
      </c>
      <c r="I298" s="63">
        <v>0.11000000000000032</v>
      </c>
      <c r="J298" s="64">
        <v>13853.318600000041</v>
      </c>
      <c r="K298" s="63">
        <v>7.6166666666666663</v>
      </c>
      <c r="L298" s="64">
        <v>875.91666666666663</v>
      </c>
      <c r="M298" s="65">
        <v>30490</v>
      </c>
      <c r="N298" s="74">
        <v>1</v>
      </c>
      <c r="O298" s="75">
        <v>30490</v>
      </c>
      <c r="P298" s="68"/>
      <c r="Q298" s="69">
        <v>30490</v>
      </c>
      <c r="R298" s="70">
        <v>1</v>
      </c>
      <c r="S298" s="69"/>
      <c r="U298" s="71"/>
      <c r="V298" s="71"/>
      <c r="W298" s="71"/>
    </row>
    <row r="299" spans="1:23" ht="16.5">
      <c r="A299" s="72" t="s">
        <v>2721</v>
      </c>
      <c r="B299" s="73" t="s">
        <v>2722</v>
      </c>
      <c r="C299" s="63">
        <v>19.400000000000091</v>
      </c>
      <c r="D299" s="64">
        <v>2962.0604822451146</v>
      </c>
      <c r="E299" s="63">
        <v>4.8299999999999841</v>
      </c>
      <c r="F299" s="64">
        <v>4984.3090909090743</v>
      </c>
      <c r="G299" s="63">
        <v>2.3700000000000045</v>
      </c>
      <c r="H299" s="64">
        <v>18355.973571518654</v>
      </c>
      <c r="I299" s="63">
        <v>0.16999999999999993</v>
      </c>
      <c r="J299" s="64">
        <v>21409.67419999999</v>
      </c>
      <c r="K299" s="63">
        <v>14.666666666666666</v>
      </c>
      <c r="L299" s="64">
        <v>1686.6666666666665</v>
      </c>
      <c r="M299" s="65">
        <v>49400</v>
      </c>
      <c r="N299" s="74">
        <v>1</v>
      </c>
      <c r="O299" s="75">
        <v>49400</v>
      </c>
      <c r="P299" s="68"/>
      <c r="Q299" s="69">
        <v>49400</v>
      </c>
      <c r="R299" s="70">
        <v>1</v>
      </c>
      <c r="S299" s="69"/>
      <c r="U299" s="71"/>
      <c r="V299" s="71"/>
      <c r="W299" s="71"/>
    </row>
    <row r="300" spans="1:23" ht="16.5">
      <c r="A300" s="72" t="s">
        <v>2723</v>
      </c>
      <c r="B300" s="73" t="s">
        <v>2724</v>
      </c>
      <c r="C300" s="63">
        <v>16.600000000000136</v>
      </c>
      <c r="D300" s="64">
        <v>2534.5465982097462</v>
      </c>
      <c r="E300" s="63">
        <v>2.1200000000000045</v>
      </c>
      <c r="F300" s="64">
        <v>2187.7298701298746</v>
      </c>
      <c r="G300" s="63">
        <v>0.96000000000000085</v>
      </c>
      <c r="H300" s="64">
        <v>7435.3310669442571</v>
      </c>
      <c r="I300" s="63">
        <v>5.9999999999999609E-2</v>
      </c>
      <c r="J300" s="64">
        <v>7556.3555999999508</v>
      </c>
      <c r="K300" s="63">
        <v>0</v>
      </c>
      <c r="L300" s="64">
        <v>0</v>
      </c>
      <c r="M300" s="65">
        <v>19710</v>
      </c>
      <c r="N300" s="74">
        <v>1</v>
      </c>
      <c r="O300" s="75">
        <v>19710</v>
      </c>
      <c r="P300" s="68"/>
      <c r="Q300" s="69">
        <v>19710</v>
      </c>
      <c r="R300" s="70">
        <v>1</v>
      </c>
      <c r="S300" s="69"/>
      <c r="U300" s="71"/>
      <c r="V300" s="71"/>
      <c r="W300" s="71"/>
    </row>
    <row r="301" spans="1:23" ht="16.5">
      <c r="A301" s="72" t="s">
        <v>2725</v>
      </c>
      <c r="B301" s="73" t="s">
        <v>2726</v>
      </c>
      <c r="C301" s="63">
        <v>30.900000000000091</v>
      </c>
      <c r="D301" s="64">
        <v>4717.9210773904069</v>
      </c>
      <c r="E301" s="63">
        <v>8.6299999999999955</v>
      </c>
      <c r="F301" s="64">
        <v>8905.7116883116851</v>
      </c>
      <c r="G301" s="63">
        <v>5.1699999999999875</v>
      </c>
      <c r="H301" s="64">
        <v>40042.355850105923</v>
      </c>
      <c r="I301" s="63">
        <v>0</v>
      </c>
      <c r="J301" s="64">
        <v>0</v>
      </c>
      <c r="K301" s="63">
        <v>105.2</v>
      </c>
      <c r="L301" s="64">
        <v>12098</v>
      </c>
      <c r="M301" s="65">
        <v>65760</v>
      </c>
      <c r="N301" s="74">
        <v>2</v>
      </c>
      <c r="O301" s="75">
        <v>32880</v>
      </c>
      <c r="P301" s="68"/>
      <c r="Q301" s="69"/>
      <c r="R301" s="70">
        <v>2</v>
      </c>
      <c r="S301" s="69">
        <v>32880</v>
      </c>
      <c r="U301" s="71"/>
      <c r="V301" s="71"/>
      <c r="W301" s="71"/>
    </row>
    <row r="302" spans="1:23" ht="16.5">
      <c r="A302" s="72" t="s">
        <v>2727</v>
      </c>
      <c r="B302" s="73" t="s">
        <v>2728</v>
      </c>
      <c r="C302" s="63">
        <v>21.099999999999909</v>
      </c>
      <c r="D302" s="64">
        <v>3221.6224832665648</v>
      </c>
      <c r="E302" s="63">
        <v>5.1599999999999966</v>
      </c>
      <c r="F302" s="64">
        <v>5324.8519480519453</v>
      </c>
      <c r="G302" s="63">
        <v>2.5700000000000074</v>
      </c>
      <c r="H302" s="64">
        <v>19905.000877132061</v>
      </c>
      <c r="I302" s="63">
        <v>9.9999999999997868E-3</v>
      </c>
      <c r="J302" s="64">
        <v>1259.3925999999731</v>
      </c>
      <c r="K302" s="63">
        <v>11.2</v>
      </c>
      <c r="L302" s="64">
        <v>1288</v>
      </c>
      <c r="M302" s="65">
        <v>31000</v>
      </c>
      <c r="N302" s="74">
        <v>2</v>
      </c>
      <c r="O302" s="75">
        <v>15500</v>
      </c>
      <c r="P302" s="68"/>
      <c r="Q302" s="69"/>
      <c r="R302" s="70">
        <v>2</v>
      </c>
      <c r="S302" s="69">
        <v>15500</v>
      </c>
      <c r="U302" s="71"/>
      <c r="V302" s="71"/>
      <c r="W302" s="71"/>
    </row>
    <row r="303" spans="1:23" ht="16.5">
      <c r="A303" s="72" t="s">
        <v>2729</v>
      </c>
      <c r="B303" s="73" t="s">
        <v>2730</v>
      </c>
      <c r="C303" s="63">
        <v>20.100000000000136</v>
      </c>
      <c r="D303" s="64">
        <v>3068.9389532539653</v>
      </c>
      <c r="E303" s="63">
        <v>3.789999999999992</v>
      </c>
      <c r="F303" s="64">
        <v>3911.0831168831091</v>
      </c>
      <c r="G303" s="63">
        <v>2.1400000000000006</v>
      </c>
      <c r="H303" s="64">
        <v>16574.592170063232</v>
      </c>
      <c r="I303" s="63">
        <v>8.0000000000000071E-2</v>
      </c>
      <c r="J303" s="64">
        <v>10075.140800000008</v>
      </c>
      <c r="K303" s="63">
        <v>13.4</v>
      </c>
      <c r="L303" s="64">
        <v>1541</v>
      </c>
      <c r="M303" s="65">
        <v>35170</v>
      </c>
      <c r="N303" s="74">
        <v>2</v>
      </c>
      <c r="O303" s="75">
        <v>17590</v>
      </c>
      <c r="P303" s="68"/>
      <c r="Q303" s="69"/>
      <c r="R303" s="70">
        <v>2</v>
      </c>
      <c r="S303" s="69">
        <v>17585</v>
      </c>
      <c r="U303" s="71"/>
      <c r="V303" s="71"/>
      <c r="W303" s="71"/>
    </row>
    <row r="304" spans="1:23" ht="16.5">
      <c r="A304" s="72" t="s">
        <v>2731</v>
      </c>
      <c r="B304" s="73" t="s">
        <v>2732</v>
      </c>
      <c r="C304" s="63">
        <v>20.700000000000045</v>
      </c>
      <c r="D304" s="64">
        <v>3160.5490712615319</v>
      </c>
      <c r="E304" s="63">
        <v>4.2999999999999545</v>
      </c>
      <c r="F304" s="64">
        <v>4437.3766233765764</v>
      </c>
      <c r="G304" s="63">
        <v>3.1900000000000119</v>
      </c>
      <c r="H304" s="64">
        <v>24706.985524533593</v>
      </c>
      <c r="I304" s="63">
        <v>4.9999999999999822E-2</v>
      </c>
      <c r="J304" s="64">
        <v>6296.962999999977</v>
      </c>
      <c r="K304" s="63">
        <v>16.350000000000001</v>
      </c>
      <c r="L304" s="64">
        <v>1880.2500000000002</v>
      </c>
      <c r="M304" s="65">
        <v>40480</v>
      </c>
      <c r="N304" s="74">
        <v>2</v>
      </c>
      <c r="O304" s="75">
        <v>20240</v>
      </c>
      <c r="P304" s="68"/>
      <c r="Q304" s="69"/>
      <c r="R304" s="70">
        <v>2</v>
      </c>
      <c r="S304" s="69">
        <v>20240</v>
      </c>
      <c r="U304" s="71"/>
      <c r="V304" s="71"/>
      <c r="W304" s="71"/>
    </row>
    <row r="305" spans="1:23" ht="16.5">
      <c r="A305" s="72" t="s">
        <v>2733</v>
      </c>
      <c r="B305" s="73" t="s">
        <v>2734</v>
      </c>
      <c r="C305" s="63">
        <v>20.800000000000182</v>
      </c>
      <c r="D305" s="64">
        <v>3175.8174242628165</v>
      </c>
      <c r="E305" s="63">
        <v>5.8899999999999864</v>
      </c>
      <c r="F305" s="64">
        <v>6078.1740259740118</v>
      </c>
      <c r="G305" s="63">
        <v>2.3100000000000023</v>
      </c>
      <c r="H305" s="64">
        <v>17891.265379834622</v>
      </c>
      <c r="I305" s="63">
        <v>6.999999999999984E-2</v>
      </c>
      <c r="J305" s="64">
        <v>8815.74819999998</v>
      </c>
      <c r="K305" s="63">
        <v>0</v>
      </c>
      <c r="L305" s="64">
        <v>0</v>
      </c>
      <c r="M305" s="65">
        <v>35960</v>
      </c>
      <c r="N305" s="74">
        <v>2</v>
      </c>
      <c r="O305" s="75">
        <v>17980</v>
      </c>
      <c r="P305" s="68"/>
      <c r="Q305" s="69"/>
      <c r="R305" s="70">
        <v>2</v>
      </c>
      <c r="S305" s="69">
        <v>17980</v>
      </c>
      <c r="U305" s="71"/>
      <c r="V305" s="71"/>
      <c r="W305" s="71"/>
    </row>
    <row r="306" spans="1:23" ht="16.5">
      <c r="A306" s="72" t="s">
        <v>2735</v>
      </c>
      <c r="B306" s="73" t="s">
        <v>2736</v>
      </c>
      <c r="C306" s="63">
        <v>25.700000000000045</v>
      </c>
      <c r="D306" s="64">
        <v>3923.9667213247026</v>
      </c>
      <c r="E306" s="63">
        <v>4.2800000000000296</v>
      </c>
      <c r="F306" s="64">
        <v>4416.7376623376931</v>
      </c>
      <c r="G306" s="63">
        <v>1.7700000000000102</v>
      </c>
      <c r="H306" s="64">
        <v>13708.891654678542</v>
      </c>
      <c r="I306" s="63">
        <v>7.0000000000000284E-2</v>
      </c>
      <c r="J306" s="64">
        <v>8815.7482000000346</v>
      </c>
      <c r="K306" s="63">
        <v>111.6</v>
      </c>
      <c r="L306" s="64">
        <v>12834</v>
      </c>
      <c r="M306" s="65">
        <v>43700</v>
      </c>
      <c r="N306" s="74">
        <v>2</v>
      </c>
      <c r="O306" s="75">
        <v>21850</v>
      </c>
      <c r="P306" s="68"/>
      <c r="Q306" s="69"/>
      <c r="R306" s="70">
        <v>2</v>
      </c>
      <c r="S306" s="69">
        <v>21850</v>
      </c>
      <c r="U306" s="71"/>
      <c r="V306" s="71"/>
      <c r="W306" s="71"/>
    </row>
    <row r="307" spans="1:23" ht="16.5">
      <c r="A307" s="72" t="s">
        <v>2737</v>
      </c>
      <c r="B307" s="73" t="s">
        <v>2738</v>
      </c>
      <c r="C307" s="63">
        <v>35.799999999999955</v>
      </c>
      <c r="D307" s="64">
        <v>5466.0703744522925</v>
      </c>
      <c r="E307" s="63">
        <v>4.6500000000000057</v>
      </c>
      <c r="F307" s="64">
        <v>4798.5584415584472</v>
      </c>
      <c r="G307" s="63">
        <v>1.8400000000000034</v>
      </c>
      <c r="H307" s="64">
        <v>14251.051211643175</v>
      </c>
      <c r="I307" s="63">
        <v>0.28000000000000025</v>
      </c>
      <c r="J307" s="64">
        <v>35262.992800000029</v>
      </c>
      <c r="K307" s="63">
        <v>55.6</v>
      </c>
      <c r="L307" s="64">
        <v>6394</v>
      </c>
      <c r="M307" s="65">
        <v>66170</v>
      </c>
      <c r="N307" s="74">
        <v>2</v>
      </c>
      <c r="O307" s="75">
        <v>33090</v>
      </c>
      <c r="P307" s="68"/>
      <c r="Q307" s="69"/>
      <c r="R307" s="70">
        <v>2</v>
      </c>
      <c r="S307" s="69">
        <v>33085</v>
      </c>
      <c r="U307" s="71"/>
      <c r="V307" s="71"/>
      <c r="W307" s="71"/>
    </row>
    <row r="308" spans="1:23" ht="16.5">
      <c r="A308" s="72" t="s">
        <v>2739</v>
      </c>
      <c r="B308" s="73" t="s">
        <v>2740</v>
      </c>
      <c r="C308" s="63">
        <v>18</v>
      </c>
      <c r="D308" s="64">
        <v>2748.3035402274131</v>
      </c>
      <c r="E308" s="63">
        <v>4.8599999999999852</v>
      </c>
      <c r="F308" s="64">
        <v>5015.2675324675174</v>
      </c>
      <c r="G308" s="63">
        <v>2.0499999999999972</v>
      </c>
      <c r="H308" s="64">
        <v>15877.529882537181</v>
      </c>
      <c r="I308" s="63">
        <v>6.9999999999999396E-2</v>
      </c>
      <c r="J308" s="64">
        <v>8815.7481999999236</v>
      </c>
      <c r="K308" s="63">
        <v>95.533333333333331</v>
      </c>
      <c r="L308" s="64">
        <v>10986.333333333334</v>
      </c>
      <c r="M308" s="65">
        <v>43440</v>
      </c>
      <c r="N308" s="74">
        <v>2</v>
      </c>
      <c r="O308" s="75">
        <v>21720</v>
      </c>
      <c r="P308" s="68"/>
      <c r="Q308" s="69"/>
      <c r="R308" s="70">
        <v>2</v>
      </c>
      <c r="S308" s="69">
        <v>21720</v>
      </c>
      <c r="U308" s="71"/>
      <c r="V308" s="71"/>
      <c r="W308" s="71"/>
    </row>
    <row r="309" spans="1:23" ht="16.5">
      <c r="A309" s="72" t="s">
        <v>2741</v>
      </c>
      <c r="B309" s="73" t="s">
        <v>2742</v>
      </c>
      <c r="C309" s="63">
        <v>22.799999999999955</v>
      </c>
      <c r="D309" s="64">
        <v>3481.1844842880496</v>
      </c>
      <c r="E309" s="63">
        <v>3.1099999999999852</v>
      </c>
      <c r="F309" s="64">
        <v>3209.3584415584264</v>
      </c>
      <c r="G309" s="63">
        <v>1.5400000000000063</v>
      </c>
      <c r="H309" s="64">
        <v>11927.510253223118</v>
      </c>
      <c r="I309" s="63">
        <v>0.29999999999999982</v>
      </c>
      <c r="J309" s="64">
        <v>37781.777999999977</v>
      </c>
      <c r="K309" s="63">
        <v>73.2</v>
      </c>
      <c r="L309" s="64">
        <v>8418</v>
      </c>
      <c r="M309" s="65">
        <v>64820</v>
      </c>
      <c r="N309" s="74">
        <v>2</v>
      </c>
      <c r="O309" s="75">
        <v>32410</v>
      </c>
      <c r="P309" s="68"/>
      <c r="Q309" s="69"/>
      <c r="R309" s="70">
        <v>2</v>
      </c>
      <c r="S309" s="69">
        <v>32410</v>
      </c>
      <c r="U309" s="71"/>
      <c r="V309" s="71"/>
      <c r="W309" s="71"/>
    </row>
    <row r="310" spans="1:23" ht="16.5">
      <c r="A310" s="72" t="s">
        <v>2743</v>
      </c>
      <c r="B310" s="73" t="s">
        <v>2744</v>
      </c>
      <c r="C310" s="63">
        <v>21</v>
      </c>
      <c r="D310" s="64">
        <v>3206.3541302653152</v>
      </c>
      <c r="E310" s="63">
        <v>3.1199999999999761</v>
      </c>
      <c r="F310" s="64">
        <v>3219.6779220778976</v>
      </c>
      <c r="G310" s="63">
        <v>1.4500000000000028</v>
      </c>
      <c r="H310" s="64">
        <v>11230.447965697067</v>
      </c>
      <c r="I310" s="63">
        <v>0.20000000000000018</v>
      </c>
      <c r="J310" s="64">
        <v>25187.852000000021</v>
      </c>
      <c r="K310" s="63">
        <v>0.16666666666666666</v>
      </c>
      <c r="L310" s="64">
        <v>19.166666666666664</v>
      </c>
      <c r="M310" s="65">
        <v>42860</v>
      </c>
      <c r="N310" s="74">
        <v>2</v>
      </c>
      <c r="O310" s="75">
        <v>21430</v>
      </c>
      <c r="P310" s="68"/>
      <c r="Q310" s="69"/>
      <c r="R310" s="70">
        <v>2</v>
      </c>
      <c r="S310" s="69">
        <v>21430</v>
      </c>
      <c r="U310" s="71"/>
      <c r="V310" s="71"/>
      <c r="W310" s="71"/>
    </row>
    <row r="311" spans="1:23" ht="16.5">
      <c r="A311" s="72" t="s">
        <v>2745</v>
      </c>
      <c r="B311" s="73" t="s">
        <v>2746</v>
      </c>
      <c r="C311" s="63">
        <v>33.299999999999955</v>
      </c>
      <c r="D311" s="64">
        <v>5084.3615494207079</v>
      </c>
      <c r="E311" s="63">
        <v>4.9399999999999977</v>
      </c>
      <c r="F311" s="64">
        <v>5097.8233766233743</v>
      </c>
      <c r="G311" s="63">
        <v>2</v>
      </c>
      <c r="H311" s="64">
        <v>15490.273056133856</v>
      </c>
      <c r="I311" s="63">
        <v>0.18000000000000016</v>
      </c>
      <c r="J311" s="64">
        <v>22669.066800000019</v>
      </c>
      <c r="K311" s="63">
        <v>6.2666666666666666</v>
      </c>
      <c r="L311" s="64">
        <v>720.66666666666663</v>
      </c>
      <c r="M311" s="65">
        <v>49060</v>
      </c>
      <c r="N311" s="74">
        <v>2</v>
      </c>
      <c r="O311" s="75">
        <v>24530</v>
      </c>
      <c r="P311" s="68"/>
      <c r="Q311" s="69"/>
      <c r="R311" s="70">
        <v>2</v>
      </c>
      <c r="S311" s="69">
        <v>24530</v>
      </c>
      <c r="U311" s="71"/>
      <c r="V311" s="71"/>
      <c r="W311" s="71"/>
    </row>
    <row r="312" spans="1:23" ht="16.5">
      <c r="A312" s="72" t="s">
        <v>2747</v>
      </c>
      <c r="B312" s="73" t="s">
        <v>2748</v>
      </c>
      <c r="C312" s="63">
        <v>26.599999999999909</v>
      </c>
      <c r="D312" s="64">
        <v>4061.3818983360525</v>
      </c>
      <c r="E312" s="63">
        <v>5.5999999999999943</v>
      </c>
      <c r="F312" s="64">
        <v>5778.9090909090846</v>
      </c>
      <c r="G312" s="63">
        <v>3.2299999999999969</v>
      </c>
      <c r="H312" s="64">
        <v>25016.790985656153</v>
      </c>
      <c r="I312" s="63">
        <v>0.16999999999999993</v>
      </c>
      <c r="J312" s="64">
        <v>21409.67419999999</v>
      </c>
      <c r="K312" s="63">
        <v>0</v>
      </c>
      <c r="L312" s="64">
        <v>0</v>
      </c>
      <c r="M312" s="65">
        <v>56270</v>
      </c>
      <c r="N312" s="74">
        <v>2</v>
      </c>
      <c r="O312" s="75">
        <v>28140</v>
      </c>
      <c r="P312" s="68"/>
      <c r="Q312" s="69"/>
      <c r="R312" s="70">
        <v>2</v>
      </c>
      <c r="S312" s="69">
        <v>28135</v>
      </c>
      <c r="U312" s="71"/>
      <c r="V312" s="71"/>
      <c r="W312" s="71"/>
    </row>
    <row r="313" spans="1:23" ht="16.5">
      <c r="A313" s="72" t="s">
        <v>2749</v>
      </c>
      <c r="B313" s="73" t="s">
        <v>2750</v>
      </c>
      <c r="C313" s="63">
        <v>25.599999999999909</v>
      </c>
      <c r="D313" s="64">
        <v>3908.698368323418</v>
      </c>
      <c r="E313" s="63">
        <v>6.0699999999999932</v>
      </c>
      <c r="F313" s="64">
        <v>6263.9246753246689</v>
      </c>
      <c r="G313" s="63">
        <v>2.9799999999999898</v>
      </c>
      <c r="H313" s="64">
        <v>23080.506853639366</v>
      </c>
      <c r="I313" s="63">
        <v>8.9999999999999414E-2</v>
      </c>
      <c r="J313" s="64">
        <v>11334.533399999926</v>
      </c>
      <c r="K313" s="63">
        <v>237.3</v>
      </c>
      <c r="L313" s="64">
        <v>27289.5</v>
      </c>
      <c r="M313" s="65">
        <v>71880</v>
      </c>
      <c r="N313" s="74">
        <v>2</v>
      </c>
      <c r="O313" s="75">
        <v>35940</v>
      </c>
      <c r="P313" s="68"/>
      <c r="Q313" s="69"/>
      <c r="R313" s="70">
        <v>2</v>
      </c>
      <c r="S313" s="69">
        <v>35940</v>
      </c>
      <c r="U313" s="71"/>
      <c r="V313" s="71"/>
      <c r="W313" s="71"/>
    </row>
    <row r="314" spans="1:23" ht="16.5">
      <c r="A314" s="72" t="s">
        <v>2751</v>
      </c>
      <c r="B314" s="73" t="s">
        <v>2752</v>
      </c>
      <c r="C314" s="63">
        <v>31.200000000000045</v>
      </c>
      <c r="D314" s="64">
        <v>4763.7261363941898</v>
      </c>
      <c r="E314" s="63">
        <v>2.9400000000000261</v>
      </c>
      <c r="F314" s="64">
        <v>3033.9272727272996</v>
      </c>
      <c r="G314" s="63">
        <v>1.5399999999999991</v>
      </c>
      <c r="H314" s="64">
        <v>11927.510253223063</v>
      </c>
      <c r="I314" s="63">
        <v>0.14999999999999991</v>
      </c>
      <c r="J314" s="64">
        <v>18890.888999999988</v>
      </c>
      <c r="K314" s="63">
        <v>77.75</v>
      </c>
      <c r="L314" s="64">
        <v>8941.25</v>
      </c>
      <c r="M314" s="65">
        <v>47560</v>
      </c>
      <c r="N314" s="74">
        <v>1</v>
      </c>
      <c r="O314" s="75">
        <v>47560</v>
      </c>
      <c r="P314" s="68"/>
      <c r="Q314" s="69">
        <v>47560</v>
      </c>
      <c r="R314" s="70">
        <v>1</v>
      </c>
      <c r="S314" s="69"/>
      <c r="U314" s="71"/>
      <c r="V314" s="71"/>
      <c r="W314" s="71"/>
    </row>
    <row r="315" spans="1:23" ht="16.5">
      <c r="A315" s="72" t="s">
        <v>2753</v>
      </c>
      <c r="B315" s="73" t="s">
        <v>2754</v>
      </c>
      <c r="C315" s="63">
        <v>26.400000000000091</v>
      </c>
      <c r="D315" s="64">
        <v>4030.8451923335533</v>
      </c>
      <c r="E315" s="63">
        <v>2.2600000000000193</v>
      </c>
      <c r="F315" s="64">
        <v>2332.2025974026174</v>
      </c>
      <c r="G315" s="63">
        <v>1.3999999999999986</v>
      </c>
      <c r="H315" s="64">
        <v>10843.191139293687</v>
      </c>
      <c r="I315" s="63">
        <v>0.16999999999999993</v>
      </c>
      <c r="J315" s="64">
        <v>21409.67419999999</v>
      </c>
      <c r="K315" s="63">
        <v>2.8166666666666669</v>
      </c>
      <c r="L315" s="64">
        <v>323.91666666666669</v>
      </c>
      <c r="M315" s="65">
        <v>38940</v>
      </c>
      <c r="N315" s="74">
        <v>1</v>
      </c>
      <c r="O315" s="75">
        <v>38940</v>
      </c>
      <c r="P315" s="68"/>
      <c r="Q315" s="69">
        <v>38940</v>
      </c>
      <c r="R315" s="70">
        <v>1</v>
      </c>
      <c r="S315" s="69"/>
      <c r="U315" s="71"/>
      <c r="V315" s="71"/>
      <c r="W315" s="71"/>
    </row>
    <row r="316" spans="1:23" ht="16.5">
      <c r="A316" s="72" t="s">
        <v>2755</v>
      </c>
      <c r="B316" s="73" t="s">
        <v>2756</v>
      </c>
      <c r="C316" s="63">
        <v>30</v>
      </c>
      <c r="D316" s="64">
        <v>4580.505900379022</v>
      </c>
      <c r="E316" s="63">
        <v>4.5300000000000011</v>
      </c>
      <c r="F316" s="64">
        <v>4674.7246753246764</v>
      </c>
      <c r="G316" s="63">
        <v>3.5899999999999963</v>
      </c>
      <c r="H316" s="64">
        <v>27805.040135760242</v>
      </c>
      <c r="I316" s="63">
        <v>0.2200000000000002</v>
      </c>
      <c r="J316" s="64">
        <v>27706.637200000023</v>
      </c>
      <c r="K316" s="63">
        <v>7.583333333333333</v>
      </c>
      <c r="L316" s="64">
        <v>872.08333333333326</v>
      </c>
      <c r="M316" s="65">
        <v>65640</v>
      </c>
      <c r="N316" s="74">
        <v>1</v>
      </c>
      <c r="O316" s="75">
        <v>65640</v>
      </c>
      <c r="P316" s="68"/>
      <c r="Q316" s="69">
        <v>65640</v>
      </c>
      <c r="R316" s="70">
        <v>1</v>
      </c>
      <c r="S316" s="69"/>
      <c r="U316" s="71"/>
      <c r="V316" s="71"/>
      <c r="W316" s="71"/>
    </row>
    <row r="317" spans="1:23" ht="16.5">
      <c r="A317" s="72" t="s">
        <v>2757</v>
      </c>
      <c r="B317" s="73" t="s">
        <v>2758</v>
      </c>
      <c r="C317" s="63">
        <v>17.799999999999955</v>
      </c>
      <c r="D317" s="64">
        <v>2717.7668342248794</v>
      </c>
      <c r="E317" s="63">
        <v>1.8999999999999915</v>
      </c>
      <c r="F317" s="64">
        <v>1960.7012987012899</v>
      </c>
      <c r="G317" s="63">
        <v>1.3900000000000006</v>
      </c>
      <c r="H317" s="64">
        <v>10765.739774013035</v>
      </c>
      <c r="I317" s="63">
        <v>2.0000000000000018E-2</v>
      </c>
      <c r="J317" s="64">
        <v>2518.7852000000021</v>
      </c>
      <c r="K317" s="63">
        <v>24.316666666666666</v>
      </c>
      <c r="L317" s="64">
        <v>2796.4166666666665</v>
      </c>
      <c r="M317" s="65">
        <v>20760</v>
      </c>
      <c r="N317" s="74">
        <v>1</v>
      </c>
      <c r="O317" s="75">
        <v>20760</v>
      </c>
      <c r="P317" s="68"/>
      <c r="Q317" s="69">
        <v>20760</v>
      </c>
      <c r="R317" s="70">
        <v>1</v>
      </c>
      <c r="S317" s="69"/>
      <c r="U317" s="71"/>
      <c r="V317" s="71"/>
      <c r="W317" s="71"/>
    </row>
    <row r="318" spans="1:23" ht="16.5">
      <c r="A318" s="72" t="s">
        <v>2759</v>
      </c>
      <c r="B318" s="73" t="s">
        <v>2760</v>
      </c>
      <c r="C318" s="63">
        <v>11</v>
      </c>
      <c r="D318" s="64">
        <v>1679.5188301389746</v>
      </c>
      <c r="E318" s="63">
        <v>2.4900000000000091</v>
      </c>
      <c r="F318" s="64">
        <v>2569.5506493506587</v>
      </c>
      <c r="G318" s="63">
        <v>0.85000000000000853</v>
      </c>
      <c r="H318" s="64">
        <v>6583.3660488569549</v>
      </c>
      <c r="I318" s="63">
        <v>0.14999999999999991</v>
      </c>
      <c r="J318" s="64">
        <v>18890.888999999988</v>
      </c>
      <c r="K318" s="63">
        <v>14.2</v>
      </c>
      <c r="L318" s="64">
        <v>1633</v>
      </c>
      <c r="M318" s="65">
        <v>31360</v>
      </c>
      <c r="N318" s="74">
        <v>1</v>
      </c>
      <c r="O318" s="75">
        <v>31360</v>
      </c>
      <c r="P318" s="68"/>
      <c r="Q318" s="69">
        <v>31360</v>
      </c>
      <c r="R318" s="70">
        <v>1</v>
      </c>
      <c r="S318" s="69"/>
      <c r="U318" s="71"/>
      <c r="V318" s="71"/>
      <c r="W318" s="71"/>
    </row>
    <row r="319" spans="1:23" ht="16.5">
      <c r="A319" s="72" t="s">
        <v>2761</v>
      </c>
      <c r="B319" s="73" t="s">
        <v>2762</v>
      </c>
      <c r="C319" s="63">
        <v>30.300000000000182</v>
      </c>
      <c r="D319" s="64">
        <v>4626.3109593828403</v>
      </c>
      <c r="E319" s="63">
        <v>3.6400000000000432</v>
      </c>
      <c r="F319" s="64">
        <v>3756.2909090909538</v>
      </c>
      <c r="G319" s="63">
        <v>1.9500000000000028</v>
      </c>
      <c r="H319" s="64">
        <v>15103.016229730531</v>
      </c>
      <c r="I319" s="63">
        <v>2.0000000000000462E-2</v>
      </c>
      <c r="J319" s="64">
        <v>2518.785200000058</v>
      </c>
      <c r="K319" s="63">
        <v>7.583333333333333</v>
      </c>
      <c r="L319" s="64">
        <v>872.08333333333326</v>
      </c>
      <c r="M319" s="65">
        <v>26880</v>
      </c>
      <c r="N319" s="74">
        <v>2</v>
      </c>
      <c r="O319" s="75">
        <v>13440</v>
      </c>
      <c r="P319" s="68"/>
      <c r="Q319" s="69"/>
      <c r="R319" s="70">
        <v>2</v>
      </c>
      <c r="S319" s="69">
        <v>13440</v>
      </c>
      <c r="U319" s="71"/>
      <c r="V319" s="71"/>
      <c r="W319" s="71"/>
    </row>
    <row r="320" spans="1:23" ht="16.5">
      <c r="A320" s="72" t="s">
        <v>2763</v>
      </c>
      <c r="B320" s="73" t="s">
        <v>2764</v>
      </c>
      <c r="C320" s="63">
        <v>15.799999999999955</v>
      </c>
      <c r="D320" s="64">
        <v>2412.3997741996113</v>
      </c>
      <c r="E320" s="63">
        <v>4.3100000000000023</v>
      </c>
      <c r="F320" s="64">
        <v>4447.6961038961063</v>
      </c>
      <c r="G320" s="63">
        <v>3.0000000000000142</v>
      </c>
      <c r="H320" s="64">
        <v>23235.409584200894</v>
      </c>
      <c r="I320" s="63">
        <v>0.16999999999999993</v>
      </c>
      <c r="J320" s="64">
        <v>21409.67419999999</v>
      </c>
      <c r="K320" s="63">
        <v>9.5666666666666664</v>
      </c>
      <c r="L320" s="64">
        <v>1100.1666666666667</v>
      </c>
      <c r="M320" s="65">
        <v>52610</v>
      </c>
      <c r="N320" s="74">
        <v>2</v>
      </c>
      <c r="O320" s="75">
        <v>26310</v>
      </c>
      <c r="P320" s="68"/>
      <c r="Q320" s="69"/>
      <c r="R320" s="70">
        <v>2</v>
      </c>
      <c r="S320" s="69">
        <v>26305</v>
      </c>
      <c r="U320" s="71"/>
      <c r="V320" s="71"/>
      <c r="W320" s="71"/>
    </row>
    <row r="321" spans="1:23" ht="16.5">
      <c r="A321" s="72" t="s">
        <v>2765</v>
      </c>
      <c r="B321" s="73" t="s">
        <v>2766</v>
      </c>
      <c r="C321" s="63">
        <v>25.5</v>
      </c>
      <c r="D321" s="64">
        <v>3893.4300153221689</v>
      </c>
      <c r="E321" s="63">
        <v>8.9200000000000159</v>
      </c>
      <c r="F321" s="64">
        <v>9204.9766233766404</v>
      </c>
      <c r="G321" s="63">
        <v>5.0999999999999943</v>
      </c>
      <c r="H321" s="64">
        <v>39500.196293141285</v>
      </c>
      <c r="I321" s="63">
        <v>0.10999999999999943</v>
      </c>
      <c r="J321" s="64">
        <v>13853.318599999928</v>
      </c>
      <c r="K321" s="63">
        <v>0</v>
      </c>
      <c r="L321" s="64">
        <v>0</v>
      </c>
      <c r="M321" s="65">
        <v>66450</v>
      </c>
      <c r="N321" s="74">
        <v>2</v>
      </c>
      <c r="O321" s="75">
        <v>33230</v>
      </c>
      <c r="P321" s="68"/>
      <c r="Q321" s="69"/>
      <c r="R321" s="70">
        <v>2</v>
      </c>
      <c r="S321" s="69">
        <v>33225</v>
      </c>
      <c r="U321" s="71"/>
      <c r="V321" s="71"/>
      <c r="W321" s="71"/>
    </row>
    <row r="322" spans="1:23" ht="16.5">
      <c r="A322" s="72" t="s">
        <v>2767</v>
      </c>
      <c r="B322" s="73" t="s">
        <v>2768</v>
      </c>
      <c r="C322" s="63">
        <v>23.400000000000091</v>
      </c>
      <c r="D322" s="64">
        <v>3572.7946022956512</v>
      </c>
      <c r="E322" s="63">
        <v>4.3999999999999773</v>
      </c>
      <c r="F322" s="64">
        <v>4540.5714285714048</v>
      </c>
      <c r="G322" s="63">
        <v>1.5400000000000063</v>
      </c>
      <c r="H322" s="64">
        <v>11927.510253223118</v>
      </c>
      <c r="I322" s="63">
        <v>0.10000000000000009</v>
      </c>
      <c r="J322" s="64">
        <v>12593.92600000001</v>
      </c>
      <c r="K322" s="63">
        <v>67.933333333333337</v>
      </c>
      <c r="L322" s="64">
        <v>7812.3333333333339</v>
      </c>
      <c r="M322" s="65">
        <v>40450</v>
      </c>
      <c r="N322" s="74">
        <v>2</v>
      </c>
      <c r="O322" s="75">
        <v>20230</v>
      </c>
      <c r="P322" s="68"/>
      <c r="Q322" s="69"/>
      <c r="R322" s="70">
        <v>2</v>
      </c>
      <c r="S322" s="69">
        <v>20225</v>
      </c>
      <c r="U322" s="71"/>
      <c r="V322" s="71"/>
      <c r="W322" s="71"/>
    </row>
    <row r="323" spans="1:23" ht="16.5">
      <c r="A323" s="72" t="s">
        <v>2769</v>
      </c>
      <c r="B323" s="73" t="s">
        <v>2770</v>
      </c>
      <c r="C323" s="63">
        <v>58.200000000000045</v>
      </c>
      <c r="D323" s="64">
        <v>8886.1814467353088</v>
      </c>
      <c r="E323" s="63">
        <v>2.839999999999975</v>
      </c>
      <c r="F323" s="64">
        <v>2930.7324675324421</v>
      </c>
      <c r="G323" s="63">
        <v>1.0499999999999972</v>
      </c>
      <c r="H323" s="64">
        <v>8132.3933544702522</v>
      </c>
      <c r="I323" s="63">
        <v>5.0000000000000266E-2</v>
      </c>
      <c r="J323" s="64">
        <v>6296.9630000000334</v>
      </c>
      <c r="K323" s="63">
        <v>133</v>
      </c>
      <c r="L323" s="64">
        <v>15295</v>
      </c>
      <c r="M323" s="65">
        <v>41540</v>
      </c>
      <c r="N323" s="74">
        <v>2</v>
      </c>
      <c r="O323" s="75">
        <v>20770</v>
      </c>
      <c r="P323" s="68"/>
      <c r="Q323" s="69"/>
      <c r="R323" s="70">
        <v>2</v>
      </c>
      <c r="S323" s="69">
        <v>20770</v>
      </c>
      <c r="U323" s="71"/>
      <c r="V323" s="71"/>
      <c r="W323" s="71"/>
    </row>
    <row r="324" spans="1:23" ht="16.5">
      <c r="A324" s="72" t="s">
        <v>2771</v>
      </c>
      <c r="B324" s="73" t="s">
        <v>2772</v>
      </c>
      <c r="C324" s="63">
        <v>24.799999999999955</v>
      </c>
      <c r="D324" s="64">
        <v>3786.5515443133177</v>
      </c>
      <c r="E324" s="63">
        <v>1.9599999999999227</v>
      </c>
      <c r="F324" s="64">
        <v>2022.6181818181019</v>
      </c>
      <c r="G324" s="63">
        <v>1.2199999999999989</v>
      </c>
      <c r="H324" s="64">
        <v>9449.0665642416425</v>
      </c>
      <c r="I324" s="63">
        <v>0.13999999999999968</v>
      </c>
      <c r="J324" s="64">
        <v>17631.49639999996</v>
      </c>
      <c r="K324" s="63">
        <v>223.26666666666668</v>
      </c>
      <c r="L324" s="64">
        <v>25675.666666666668</v>
      </c>
      <c r="M324" s="65">
        <v>58570</v>
      </c>
      <c r="N324" s="74">
        <v>2</v>
      </c>
      <c r="O324" s="75">
        <v>29290</v>
      </c>
      <c r="P324" s="68"/>
      <c r="Q324" s="69"/>
      <c r="R324" s="70">
        <v>2</v>
      </c>
      <c r="S324" s="69">
        <v>29285</v>
      </c>
      <c r="U324" s="71"/>
      <c r="V324" s="71"/>
      <c r="W324" s="71"/>
    </row>
    <row r="325" spans="1:23" ht="16.5">
      <c r="A325" s="72" t="s">
        <v>2773</v>
      </c>
      <c r="B325" s="73" t="s">
        <v>2774</v>
      </c>
      <c r="C325" s="63">
        <v>24.100000000000136</v>
      </c>
      <c r="D325" s="64">
        <v>3679.6730733045019</v>
      </c>
      <c r="E325" s="63">
        <v>4.7799999999999727</v>
      </c>
      <c r="F325" s="64">
        <v>4932.7116883116605</v>
      </c>
      <c r="G325" s="63">
        <v>1.9200000000000017</v>
      </c>
      <c r="H325" s="64">
        <v>14870.662133888514</v>
      </c>
      <c r="I325" s="63">
        <v>0.15000000000000036</v>
      </c>
      <c r="J325" s="64">
        <v>18890.889000000043</v>
      </c>
      <c r="K325" s="63">
        <v>14.816666666666666</v>
      </c>
      <c r="L325" s="64">
        <v>1703.9166666666667</v>
      </c>
      <c r="M325" s="65">
        <v>44080</v>
      </c>
      <c r="N325" s="74">
        <v>2</v>
      </c>
      <c r="O325" s="75">
        <v>22040</v>
      </c>
      <c r="P325" s="68"/>
      <c r="Q325" s="69"/>
      <c r="R325" s="70">
        <v>2</v>
      </c>
      <c r="S325" s="69">
        <v>22040</v>
      </c>
      <c r="U325" s="71"/>
      <c r="V325" s="71"/>
      <c r="W325" s="71"/>
    </row>
    <row r="326" spans="1:23" ht="16.5">
      <c r="A326" s="72" t="s">
        <v>2775</v>
      </c>
      <c r="B326" s="73" t="s">
        <v>2776</v>
      </c>
      <c r="C326" s="63">
        <v>33.5</v>
      </c>
      <c r="D326" s="64">
        <v>5114.8982554232416</v>
      </c>
      <c r="E326" s="63">
        <v>9.1200000000000045</v>
      </c>
      <c r="F326" s="64">
        <v>9411.366233766239</v>
      </c>
      <c r="G326" s="63">
        <v>3.9200000000000017</v>
      </c>
      <c r="H326" s="64">
        <v>30360.93519002237</v>
      </c>
      <c r="I326" s="63">
        <v>0.35000000000000053</v>
      </c>
      <c r="J326" s="64">
        <v>44078.741000000067</v>
      </c>
      <c r="K326" s="63">
        <v>19.3</v>
      </c>
      <c r="L326" s="64">
        <v>2219.5</v>
      </c>
      <c r="M326" s="65">
        <v>91190</v>
      </c>
      <c r="N326" s="74">
        <v>2</v>
      </c>
      <c r="O326" s="75">
        <v>45600</v>
      </c>
      <c r="P326" s="68"/>
      <c r="Q326" s="69"/>
      <c r="R326" s="70">
        <v>2</v>
      </c>
      <c r="S326" s="69">
        <v>45595</v>
      </c>
      <c r="U326" s="71"/>
      <c r="V326" s="71"/>
      <c r="W326" s="71"/>
    </row>
    <row r="327" spans="1:23" ht="16.5">
      <c r="A327" s="72" t="s">
        <v>2777</v>
      </c>
      <c r="B327" s="73" t="s">
        <v>2778</v>
      </c>
      <c r="C327" s="63">
        <v>22.799999999999955</v>
      </c>
      <c r="D327" s="64">
        <v>3481.1844842880496</v>
      </c>
      <c r="E327" s="63">
        <v>5.25</v>
      </c>
      <c r="F327" s="64">
        <v>5417.7272727272721</v>
      </c>
      <c r="G327" s="63">
        <v>1.8999999999999915</v>
      </c>
      <c r="H327" s="64">
        <v>14715.759403327096</v>
      </c>
      <c r="I327" s="63">
        <v>0.10000000000000053</v>
      </c>
      <c r="J327" s="64">
        <v>12593.926000000067</v>
      </c>
      <c r="K327" s="63">
        <v>3.3333333333333333E-2</v>
      </c>
      <c r="L327" s="64">
        <v>3.8333333333333335</v>
      </c>
      <c r="M327" s="65">
        <v>36210</v>
      </c>
      <c r="N327" s="74">
        <v>2</v>
      </c>
      <c r="O327" s="75">
        <v>18110</v>
      </c>
      <c r="P327" s="68"/>
      <c r="Q327" s="69"/>
      <c r="R327" s="70">
        <v>2</v>
      </c>
      <c r="S327" s="69">
        <v>18105</v>
      </c>
      <c r="U327" s="71"/>
      <c r="V327" s="71"/>
      <c r="W327" s="71"/>
    </row>
    <row r="328" spans="1:23" ht="16.5">
      <c r="A328" s="72" t="s">
        <v>2779</v>
      </c>
      <c r="B328" s="73" t="s">
        <v>2780</v>
      </c>
      <c r="C328" s="63">
        <v>12.600000000000136</v>
      </c>
      <c r="D328" s="64">
        <v>1923.8124781592101</v>
      </c>
      <c r="E328" s="63">
        <v>1.7800000000000011</v>
      </c>
      <c r="F328" s="64">
        <v>1836.8675324675335</v>
      </c>
      <c r="G328" s="63">
        <v>0.85999999999999943</v>
      </c>
      <c r="H328" s="64">
        <v>6660.8174141375539</v>
      </c>
      <c r="I328" s="63">
        <v>6.9999999999999396E-2</v>
      </c>
      <c r="J328" s="64">
        <v>8815.7481999999236</v>
      </c>
      <c r="K328" s="63">
        <v>109.9</v>
      </c>
      <c r="L328" s="64">
        <v>12638.5</v>
      </c>
      <c r="M328" s="65">
        <v>31880</v>
      </c>
      <c r="N328" s="74">
        <v>2</v>
      </c>
      <c r="O328" s="75">
        <v>15940</v>
      </c>
      <c r="P328" s="68"/>
      <c r="Q328" s="69"/>
      <c r="R328" s="70">
        <v>2</v>
      </c>
      <c r="S328" s="69">
        <v>15940</v>
      </c>
      <c r="U328" s="71"/>
      <c r="V328" s="71"/>
      <c r="W328" s="71"/>
    </row>
    <row r="329" spans="1:23" ht="16.5">
      <c r="A329" s="72" t="s">
        <v>2781</v>
      </c>
      <c r="B329" s="73" t="s">
        <v>2782</v>
      </c>
      <c r="C329" s="63">
        <v>17.200000000000045</v>
      </c>
      <c r="D329" s="64">
        <v>2626.1567162173128</v>
      </c>
      <c r="E329" s="63">
        <v>5.4700000000000273</v>
      </c>
      <c r="F329" s="64">
        <v>5644.7558441558722</v>
      </c>
      <c r="G329" s="63">
        <v>2.8300000000000125</v>
      </c>
      <c r="H329" s="64">
        <v>21918.736374429503</v>
      </c>
      <c r="I329" s="63">
        <v>0.14000000000000057</v>
      </c>
      <c r="J329" s="64">
        <v>17631.496400000069</v>
      </c>
      <c r="K329" s="63">
        <v>0</v>
      </c>
      <c r="L329" s="64">
        <v>0</v>
      </c>
      <c r="M329" s="65">
        <v>47820</v>
      </c>
      <c r="N329" s="74">
        <v>2</v>
      </c>
      <c r="O329" s="75">
        <v>23910</v>
      </c>
      <c r="P329" s="68"/>
      <c r="Q329" s="69"/>
      <c r="R329" s="70">
        <v>2</v>
      </c>
      <c r="S329" s="69">
        <v>23910</v>
      </c>
      <c r="U329" s="71"/>
      <c r="V329" s="71"/>
      <c r="W329" s="71"/>
    </row>
    <row r="330" spans="1:23" ht="16.5">
      <c r="A330" s="72" t="s">
        <v>2783</v>
      </c>
      <c r="B330" s="73" t="s">
        <v>2784</v>
      </c>
      <c r="C330" s="63">
        <v>18</v>
      </c>
      <c r="D330" s="64">
        <v>2748.3035402274131</v>
      </c>
      <c r="E330" s="63">
        <v>3.5499999999999545</v>
      </c>
      <c r="F330" s="64">
        <v>3663.4155844155375</v>
      </c>
      <c r="G330" s="63">
        <v>1.6200000000000045</v>
      </c>
      <c r="H330" s="64">
        <v>12547.121175468459</v>
      </c>
      <c r="I330" s="63">
        <v>0.11000000000000032</v>
      </c>
      <c r="J330" s="64">
        <v>13853.318600000041</v>
      </c>
      <c r="K330" s="63">
        <v>39.65</v>
      </c>
      <c r="L330" s="64">
        <v>4559.75</v>
      </c>
      <c r="M330" s="65">
        <v>37370</v>
      </c>
      <c r="N330" s="74">
        <v>2</v>
      </c>
      <c r="O330" s="75">
        <v>18690</v>
      </c>
      <c r="P330" s="68"/>
      <c r="Q330" s="69"/>
      <c r="R330" s="70">
        <v>2</v>
      </c>
      <c r="S330" s="69">
        <v>18685</v>
      </c>
      <c r="U330" s="71"/>
      <c r="V330" s="71"/>
      <c r="W330" s="71"/>
    </row>
    <row r="331" spans="1:23" ht="16.5">
      <c r="A331" s="72" t="s">
        <v>2785</v>
      </c>
      <c r="B331" s="73" t="s">
        <v>2786</v>
      </c>
      <c r="C331" s="63">
        <v>21.099999999999909</v>
      </c>
      <c r="D331" s="64">
        <v>3221.6224832665648</v>
      </c>
      <c r="E331" s="63">
        <v>3.660000000000025</v>
      </c>
      <c r="F331" s="64">
        <v>3776.9298701298962</v>
      </c>
      <c r="G331" s="63">
        <v>1.730000000000004</v>
      </c>
      <c r="H331" s="64">
        <v>13399.086193555817</v>
      </c>
      <c r="I331" s="63">
        <v>8.0000000000000071E-2</v>
      </c>
      <c r="J331" s="64">
        <v>10075.140800000008</v>
      </c>
      <c r="K331" s="63">
        <v>0</v>
      </c>
      <c r="L331" s="64">
        <v>0</v>
      </c>
      <c r="M331" s="65">
        <v>30470</v>
      </c>
      <c r="N331" s="74">
        <v>2</v>
      </c>
      <c r="O331" s="75">
        <v>15240</v>
      </c>
      <c r="P331" s="68"/>
      <c r="Q331" s="69"/>
      <c r="R331" s="70">
        <v>2</v>
      </c>
      <c r="S331" s="69">
        <v>15235</v>
      </c>
      <c r="U331" s="71"/>
      <c r="V331" s="71"/>
      <c r="W331" s="71"/>
    </row>
    <row r="332" spans="1:23" ht="16.5">
      <c r="A332" s="72" t="s">
        <v>2787</v>
      </c>
      <c r="B332" s="73" t="s">
        <v>2788</v>
      </c>
      <c r="C332" s="63">
        <v>16.200000000000045</v>
      </c>
      <c r="D332" s="64">
        <v>2473.4731862046788</v>
      </c>
      <c r="E332" s="63">
        <v>4.8899999999999864</v>
      </c>
      <c r="F332" s="64">
        <v>5046.2259740259597</v>
      </c>
      <c r="G332" s="63">
        <v>3.4500000000000028</v>
      </c>
      <c r="H332" s="64">
        <v>26720.721021830923</v>
      </c>
      <c r="I332" s="63">
        <v>0.5600000000000005</v>
      </c>
      <c r="J332" s="64">
        <v>70525.985600000058</v>
      </c>
      <c r="K332" s="63">
        <v>8.5333333333333332</v>
      </c>
      <c r="L332" s="64">
        <v>981.33333333333337</v>
      </c>
      <c r="M332" s="65">
        <v>105750</v>
      </c>
      <c r="N332" s="74">
        <v>1</v>
      </c>
      <c r="O332" s="75">
        <v>105750</v>
      </c>
      <c r="P332" s="68"/>
      <c r="Q332" s="69">
        <v>105750</v>
      </c>
      <c r="R332" s="70">
        <v>1</v>
      </c>
      <c r="S332" s="69"/>
      <c r="U332" s="71"/>
      <c r="V332" s="71"/>
      <c r="W332" s="71"/>
    </row>
    <row r="333" spans="1:23" ht="16.5">
      <c r="A333" s="72" t="s">
        <v>2789</v>
      </c>
      <c r="B333" s="73" t="s">
        <v>2790</v>
      </c>
      <c r="C333" s="63">
        <v>27.400000000000091</v>
      </c>
      <c r="D333" s="64">
        <v>4183.5287223461874</v>
      </c>
      <c r="E333" s="63">
        <v>2.7199999999999989</v>
      </c>
      <c r="F333" s="64">
        <v>2806.8987012987</v>
      </c>
      <c r="G333" s="63">
        <v>0.95000000000000284</v>
      </c>
      <c r="H333" s="64">
        <v>7357.8797016636036</v>
      </c>
      <c r="I333" s="63">
        <v>0</v>
      </c>
      <c r="J333" s="64">
        <v>0</v>
      </c>
      <c r="K333" s="63">
        <v>0</v>
      </c>
      <c r="L333" s="64">
        <v>0</v>
      </c>
      <c r="M333" s="65">
        <v>14350</v>
      </c>
      <c r="N333" s="74">
        <v>1</v>
      </c>
      <c r="O333" s="75">
        <v>14350</v>
      </c>
      <c r="P333" s="68"/>
      <c r="Q333" s="69">
        <v>14350</v>
      </c>
      <c r="R333" s="70">
        <v>1</v>
      </c>
      <c r="S333" s="69"/>
      <c r="U333" s="71"/>
      <c r="V333" s="71"/>
      <c r="W333" s="71"/>
    </row>
    <row r="334" spans="1:23" ht="16.5">
      <c r="A334" s="72" t="s">
        <v>2791</v>
      </c>
      <c r="B334" s="73" t="s">
        <v>2792</v>
      </c>
      <c r="C334" s="63">
        <v>20.100000000000023</v>
      </c>
      <c r="D334" s="64">
        <v>3068.9389532539481</v>
      </c>
      <c r="E334" s="63">
        <v>2.3799999999999955</v>
      </c>
      <c r="F334" s="64">
        <v>2456.0363636363591</v>
      </c>
      <c r="G334" s="63">
        <v>1.3699999999999974</v>
      </c>
      <c r="H334" s="64">
        <v>10610.837043451671</v>
      </c>
      <c r="I334" s="63">
        <v>0</v>
      </c>
      <c r="J334" s="64">
        <v>0</v>
      </c>
      <c r="K334" s="63">
        <v>0</v>
      </c>
      <c r="L334" s="64">
        <v>0</v>
      </c>
      <c r="M334" s="65">
        <v>16140</v>
      </c>
      <c r="N334" s="74">
        <v>1</v>
      </c>
      <c r="O334" s="75">
        <v>16140</v>
      </c>
      <c r="P334" s="68"/>
      <c r="Q334" s="69">
        <v>16140</v>
      </c>
      <c r="R334" s="70">
        <v>1</v>
      </c>
      <c r="S334" s="69"/>
      <c r="U334" s="71"/>
      <c r="V334" s="71"/>
      <c r="W334" s="71"/>
    </row>
    <row r="335" spans="1:23" ht="16.5">
      <c r="A335" s="72" t="s">
        <v>2793</v>
      </c>
      <c r="B335" s="73" t="s">
        <v>2794</v>
      </c>
      <c r="C335" s="63">
        <v>27.899999999999864</v>
      </c>
      <c r="D335" s="64">
        <v>4259.8704873524694</v>
      </c>
      <c r="E335" s="63">
        <v>1.6400000000000148</v>
      </c>
      <c r="F335" s="64">
        <v>1692.3948051948205</v>
      </c>
      <c r="G335" s="63">
        <v>0.56000000000000227</v>
      </c>
      <c r="H335" s="64">
        <v>4337.2764557174969</v>
      </c>
      <c r="I335" s="63">
        <v>0.14999999999999991</v>
      </c>
      <c r="J335" s="64">
        <v>18890.888999999988</v>
      </c>
      <c r="K335" s="63">
        <v>23.916666666666668</v>
      </c>
      <c r="L335" s="64">
        <v>2750.416666666667</v>
      </c>
      <c r="M335" s="65">
        <v>31930</v>
      </c>
      <c r="N335" s="74">
        <v>1</v>
      </c>
      <c r="O335" s="75">
        <v>31930</v>
      </c>
      <c r="P335" s="68"/>
      <c r="Q335" s="69">
        <v>31930</v>
      </c>
      <c r="R335" s="70">
        <v>1</v>
      </c>
      <c r="S335" s="69"/>
      <c r="U335" s="71"/>
      <c r="V335" s="71"/>
      <c r="W335" s="71"/>
    </row>
    <row r="336" spans="1:23" ht="16.5">
      <c r="A336" s="72" t="s">
        <v>2795</v>
      </c>
      <c r="B336" s="73" t="s">
        <v>2796</v>
      </c>
      <c r="C336" s="63">
        <v>20.899999999999864</v>
      </c>
      <c r="D336" s="64">
        <v>3191.0857772640311</v>
      </c>
      <c r="E336" s="63">
        <v>3.4199999999999875</v>
      </c>
      <c r="F336" s="64">
        <v>3529.2623376623246</v>
      </c>
      <c r="G336" s="63">
        <v>0.27000000000000313</v>
      </c>
      <c r="H336" s="64">
        <v>2091.1868625780949</v>
      </c>
      <c r="I336" s="63">
        <v>2.0000000000000018E-2</v>
      </c>
      <c r="J336" s="64">
        <v>2518.7852000000021</v>
      </c>
      <c r="K336" s="63">
        <v>3.8333333333333335</v>
      </c>
      <c r="L336" s="64">
        <v>440.83333333333337</v>
      </c>
      <c r="M336" s="65">
        <v>11770</v>
      </c>
      <c r="N336" s="74">
        <v>1</v>
      </c>
      <c r="O336" s="75">
        <v>11770</v>
      </c>
      <c r="P336" s="68"/>
      <c r="Q336" s="69">
        <v>11770</v>
      </c>
      <c r="R336" s="70">
        <v>1</v>
      </c>
      <c r="S336" s="69"/>
      <c r="U336" s="71"/>
      <c r="V336" s="71"/>
      <c r="W336" s="71"/>
    </row>
    <row r="337" spans="1:23" ht="16.5">
      <c r="A337" s="72" t="s">
        <v>2797</v>
      </c>
      <c r="B337" s="73" t="s">
        <v>2798</v>
      </c>
      <c r="C337" s="63">
        <v>20.400000000000091</v>
      </c>
      <c r="D337" s="64">
        <v>3114.7440122577486</v>
      </c>
      <c r="E337" s="63">
        <v>2.8799999999999955</v>
      </c>
      <c r="F337" s="64">
        <v>2972.0103896103851</v>
      </c>
      <c r="G337" s="63">
        <v>1.230000000000004</v>
      </c>
      <c r="H337" s="64">
        <v>9526.5179295223516</v>
      </c>
      <c r="I337" s="63">
        <v>0.20000000000000018</v>
      </c>
      <c r="J337" s="64">
        <v>25187.852000000021</v>
      </c>
      <c r="K337" s="63">
        <v>24.35</v>
      </c>
      <c r="L337" s="64">
        <v>2800.25</v>
      </c>
      <c r="M337" s="65">
        <v>43600</v>
      </c>
      <c r="N337" s="74">
        <v>2</v>
      </c>
      <c r="O337" s="75">
        <v>21800</v>
      </c>
      <c r="P337" s="68"/>
      <c r="Q337" s="69"/>
      <c r="R337" s="70">
        <v>2</v>
      </c>
      <c r="S337" s="69">
        <v>21800</v>
      </c>
      <c r="U337" s="71"/>
      <c r="V337" s="71"/>
      <c r="W337" s="71"/>
    </row>
    <row r="338" spans="1:23" ht="16.5">
      <c r="A338" s="72" t="s">
        <v>2799</v>
      </c>
      <c r="B338" s="73" t="s">
        <v>2800</v>
      </c>
      <c r="C338" s="63">
        <v>26.799999999999955</v>
      </c>
      <c r="D338" s="64">
        <v>4091.9186043385862</v>
      </c>
      <c r="E338" s="63">
        <v>3.6000000000000227</v>
      </c>
      <c r="F338" s="64">
        <v>3715.0129870130108</v>
      </c>
      <c r="G338" s="63">
        <v>1.710000000000008</v>
      </c>
      <c r="H338" s="64">
        <v>13244.183462994508</v>
      </c>
      <c r="I338" s="63">
        <v>4.0000000000000036E-2</v>
      </c>
      <c r="J338" s="64">
        <v>5037.5704000000042</v>
      </c>
      <c r="K338" s="63">
        <v>22.666666666666668</v>
      </c>
      <c r="L338" s="64">
        <v>2606.666666666667</v>
      </c>
      <c r="M338" s="65">
        <v>28700</v>
      </c>
      <c r="N338" s="74">
        <v>2</v>
      </c>
      <c r="O338" s="75">
        <v>14350</v>
      </c>
      <c r="P338" s="68"/>
      <c r="Q338" s="69"/>
      <c r="R338" s="70">
        <v>2</v>
      </c>
      <c r="S338" s="69">
        <v>14350</v>
      </c>
      <c r="U338" s="71"/>
      <c r="V338" s="71"/>
      <c r="W338" s="71"/>
    </row>
    <row r="339" spans="1:23" ht="16.5">
      <c r="A339" s="72" t="s">
        <v>2801</v>
      </c>
      <c r="B339" s="73" t="s">
        <v>2802</v>
      </c>
      <c r="C339" s="63">
        <v>38.199999999999818</v>
      </c>
      <c r="D339" s="64">
        <v>5832.5108464825935</v>
      </c>
      <c r="E339" s="63">
        <v>5.6100000000000136</v>
      </c>
      <c r="F339" s="64">
        <v>5789.2285714285863</v>
      </c>
      <c r="G339" s="63">
        <v>1.5499999999999972</v>
      </c>
      <c r="H339" s="64">
        <v>12004.961618503716</v>
      </c>
      <c r="I339" s="63">
        <v>0.16000000000000014</v>
      </c>
      <c r="J339" s="64">
        <v>20150.281600000017</v>
      </c>
      <c r="K339" s="63">
        <v>35.083333333333336</v>
      </c>
      <c r="L339" s="64">
        <v>4034.5833333333335</v>
      </c>
      <c r="M339" s="65">
        <v>47810</v>
      </c>
      <c r="N339" s="74">
        <v>2</v>
      </c>
      <c r="O339" s="75">
        <v>23910</v>
      </c>
      <c r="P339" s="68"/>
      <c r="Q339" s="69"/>
      <c r="R339" s="70">
        <v>2</v>
      </c>
      <c r="S339" s="69">
        <v>23905</v>
      </c>
      <c r="U339" s="71"/>
      <c r="V339" s="71"/>
      <c r="W339" s="71"/>
    </row>
    <row r="340" spans="1:23" ht="16.5">
      <c r="A340" s="72" t="s">
        <v>2803</v>
      </c>
      <c r="B340" s="73" t="s">
        <v>2804</v>
      </c>
      <c r="C340" s="63">
        <v>11.5</v>
      </c>
      <c r="D340" s="64">
        <v>1755.8605951452917</v>
      </c>
      <c r="E340" s="63">
        <v>2.3000000000000114</v>
      </c>
      <c r="F340" s="64">
        <v>2373.4805194805313</v>
      </c>
      <c r="G340" s="63">
        <v>1.25</v>
      </c>
      <c r="H340" s="64">
        <v>9681.4206600836606</v>
      </c>
      <c r="I340" s="63">
        <v>7.9999999999999627E-2</v>
      </c>
      <c r="J340" s="64">
        <v>10075.140799999952</v>
      </c>
      <c r="K340" s="63">
        <v>0</v>
      </c>
      <c r="L340" s="64">
        <v>0</v>
      </c>
      <c r="M340" s="65">
        <v>23890</v>
      </c>
      <c r="N340" s="74">
        <v>2</v>
      </c>
      <c r="O340" s="75">
        <v>11950</v>
      </c>
      <c r="P340" s="68"/>
      <c r="Q340" s="69"/>
      <c r="R340" s="70">
        <v>2</v>
      </c>
      <c r="S340" s="69">
        <v>11945</v>
      </c>
      <c r="U340" s="71"/>
      <c r="V340" s="71"/>
      <c r="W340" s="71"/>
    </row>
    <row r="341" spans="1:23" ht="16.5">
      <c r="A341" s="72" t="s">
        <v>2805</v>
      </c>
      <c r="B341" s="73" t="s">
        <v>2806</v>
      </c>
      <c r="C341" s="63">
        <v>26.400000000000091</v>
      </c>
      <c r="D341" s="64">
        <v>4030.8451923335533</v>
      </c>
      <c r="E341" s="63">
        <v>5.7199999999999989</v>
      </c>
      <c r="F341" s="64">
        <v>5902.7428571428563</v>
      </c>
      <c r="G341" s="63">
        <v>1.7299999999999898</v>
      </c>
      <c r="H341" s="64">
        <v>13399.086193555706</v>
      </c>
      <c r="I341" s="63">
        <v>2.0000000000000018E-2</v>
      </c>
      <c r="J341" s="64">
        <v>2518.7852000000021</v>
      </c>
      <c r="K341" s="63">
        <v>0.41666666666666669</v>
      </c>
      <c r="L341" s="64">
        <v>47.916666666666671</v>
      </c>
      <c r="M341" s="65">
        <v>25900</v>
      </c>
      <c r="N341" s="74">
        <v>2</v>
      </c>
      <c r="O341" s="75">
        <v>12950</v>
      </c>
      <c r="P341" s="68"/>
      <c r="Q341" s="69"/>
      <c r="R341" s="70">
        <v>2</v>
      </c>
      <c r="S341" s="69">
        <v>12950</v>
      </c>
      <c r="U341" s="71"/>
      <c r="V341" s="71"/>
      <c r="W341" s="71"/>
    </row>
    <row r="342" spans="1:23" ht="16.5">
      <c r="A342" s="72" t="s">
        <v>2807</v>
      </c>
      <c r="B342" s="73" t="s">
        <v>2808</v>
      </c>
      <c r="C342" s="63">
        <v>11.700000000000045</v>
      </c>
      <c r="D342" s="64">
        <v>1786.3973011478256</v>
      </c>
      <c r="E342" s="63">
        <v>3.2699999999999818</v>
      </c>
      <c r="F342" s="64">
        <v>3374.4701298701111</v>
      </c>
      <c r="G342" s="63">
        <v>2.1099999999999994</v>
      </c>
      <c r="H342" s="64">
        <v>16342.238074221214</v>
      </c>
      <c r="I342" s="63">
        <v>0.10000000000000009</v>
      </c>
      <c r="J342" s="64">
        <v>12593.92600000001</v>
      </c>
      <c r="K342" s="63">
        <v>57.6</v>
      </c>
      <c r="L342" s="64">
        <v>6624</v>
      </c>
      <c r="M342" s="65">
        <v>40720</v>
      </c>
      <c r="N342" s="74">
        <v>2</v>
      </c>
      <c r="O342" s="75">
        <v>20360</v>
      </c>
      <c r="P342" s="68"/>
      <c r="Q342" s="69"/>
      <c r="R342" s="70">
        <v>2</v>
      </c>
      <c r="S342" s="69">
        <v>20360</v>
      </c>
      <c r="U342" s="71"/>
      <c r="V342" s="71"/>
      <c r="W342" s="71"/>
    </row>
    <row r="343" spans="1:23" ht="16.5">
      <c r="A343" s="72" t="s">
        <v>2809</v>
      </c>
      <c r="B343" s="73" t="s">
        <v>2810</v>
      </c>
      <c r="C343" s="63">
        <v>32.900000000000091</v>
      </c>
      <c r="D343" s="64">
        <v>5023.288137415675</v>
      </c>
      <c r="E343" s="63">
        <v>4.910000000000025</v>
      </c>
      <c r="F343" s="64">
        <v>5066.8649350649612</v>
      </c>
      <c r="G343" s="63">
        <v>2.5100000000000051</v>
      </c>
      <c r="H343" s="64">
        <v>19440.292685448028</v>
      </c>
      <c r="I343" s="63">
        <v>0.16000000000000014</v>
      </c>
      <c r="J343" s="64">
        <v>20150.281600000017</v>
      </c>
      <c r="K343" s="63">
        <v>152</v>
      </c>
      <c r="L343" s="64">
        <v>17480</v>
      </c>
      <c r="M343" s="65">
        <v>67160</v>
      </c>
      <c r="N343" s="74">
        <v>2</v>
      </c>
      <c r="O343" s="75">
        <v>33580</v>
      </c>
      <c r="P343" s="68"/>
      <c r="Q343" s="69"/>
      <c r="R343" s="70">
        <v>2</v>
      </c>
      <c r="S343" s="69">
        <v>33580</v>
      </c>
      <c r="U343" s="71"/>
      <c r="V343" s="71"/>
      <c r="W343" s="71"/>
    </row>
    <row r="344" spans="1:23" ht="16.5">
      <c r="A344" s="72" t="s">
        <v>2811</v>
      </c>
      <c r="B344" s="73" t="s">
        <v>2812</v>
      </c>
      <c r="C344" s="63">
        <v>23.400000000000091</v>
      </c>
      <c r="D344" s="64">
        <v>3572.7946022956512</v>
      </c>
      <c r="E344" s="63">
        <v>1.25</v>
      </c>
      <c r="F344" s="64">
        <v>1289.9350649350649</v>
      </c>
      <c r="G344" s="63">
        <v>0.84999999999999432</v>
      </c>
      <c r="H344" s="64">
        <v>6583.3660488568448</v>
      </c>
      <c r="I344" s="63">
        <v>0.17000000000000082</v>
      </c>
      <c r="J344" s="64">
        <v>21409.674200000103</v>
      </c>
      <c r="K344" s="63">
        <v>9.9333333333333336</v>
      </c>
      <c r="L344" s="64">
        <v>1142.3333333333333</v>
      </c>
      <c r="M344" s="65">
        <v>34000</v>
      </c>
      <c r="N344" s="74">
        <v>2</v>
      </c>
      <c r="O344" s="75">
        <v>17000</v>
      </c>
      <c r="P344" s="68"/>
      <c r="Q344" s="69"/>
      <c r="R344" s="70">
        <v>2</v>
      </c>
      <c r="S344" s="69">
        <v>17000</v>
      </c>
      <c r="U344" s="71"/>
      <c r="V344" s="71"/>
      <c r="W344" s="71"/>
    </row>
    <row r="345" spans="1:23" ht="16.5">
      <c r="A345" s="72" t="s">
        <v>2813</v>
      </c>
      <c r="B345" s="73" t="s">
        <v>2814</v>
      </c>
      <c r="C345" s="63">
        <v>22</v>
      </c>
      <c r="D345" s="64">
        <v>3359.0376602779493</v>
      </c>
      <c r="E345" s="63">
        <v>3.0500000000000114</v>
      </c>
      <c r="F345" s="64">
        <v>3147.4415584415706</v>
      </c>
      <c r="G345" s="63">
        <v>1.289999999999992</v>
      </c>
      <c r="H345" s="64">
        <v>9991.2261212062749</v>
      </c>
      <c r="I345" s="63">
        <v>1.0000000000000231E-2</v>
      </c>
      <c r="J345" s="64">
        <v>1259.392600000029</v>
      </c>
      <c r="K345" s="63">
        <v>139.83333333333334</v>
      </c>
      <c r="L345" s="64">
        <v>16080.833333333334</v>
      </c>
      <c r="M345" s="65">
        <v>33840</v>
      </c>
      <c r="N345" s="74">
        <v>2</v>
      </c>
      <c r="O345" s="75">
        <v>16920</v>
      </c>
      <c r="P345" s="68"/>
      <c r="Q345" s="69"/>
      <c r="R345" s="70">
        <v>2</v>
      </c>
      <c r="S345" s="69">
        <v>16920</v>
      </c>
      <c r="U345" s="71"/>
      <c r="V345" s="71"/>
      <c r="W345" s="71"/>
    </row>
    <row r="346" spans="1:23" ht="16.5">
      <c r="A346" s="72" t="s">
        <v>2815</v>
      </c>
      <c r="B346" s="73" t="s">
        <v>2816</v>
      </c>
      <c r="C346" s="63">
        <v>22.299999999999955</v>
      </c>
      <c r="D346" s="64">
        <v>3404.8427192817326</v>
      </c>
      <c r="E346" s="63">
        <v>7.0199999999999818</v>
      </c>
      <c r="F346" s="64">
        <v>7244.2753246753064</v>
      </c>
      <c r="G346" s="63">
        <v>3.5799999999999983</v>
      </c>
      <c r="H346" s="64">
        <v>27727.58877047959</v>
      </c>
      <c r="I346" s="63">
        <v>0.10999999999999988</v>
      </c>
      <c r="J346" s="64">
        <v>13853.318599999984</v>
      </c>
      <c r="K346" s="63">
        <v>169.61666666666667</v>
      </c>
      <c r="L346" s="64">
        <v>19505.916666666668</v>
      </c>
      <c r="M346" s="65">
        <v>71740</v>
      </c>
      <c r="N346" s="74">
        <v>2</v>
      </c>
      <c r="O346" s="75">
        <v>35870</v>
      </c>
      <c r="P346" s="68"/>
      <c r="Q346" s="69"/>
      <c r="R346" s="70">
        <v>2</v>
      </c>
      <c r="S346" s="69">
        <v>35870</v>
      </c>
      <c r="U346" s="71"/>
      <c r="V346" s="71"/>
      <c r="W346" s="71"/>
    </row>
    <row r="347" spans="1:23" ht="16.5">
      <c r="A347" s="72" t="s">
        <v>2817</v>
      </c>
      <c r="B347" s="73" t="s">
        <v>2818</v>
      </c>
      <c r="C347" s="63">
        <v>20.799999999999955</v>
      </c>
      <c r="D347" s="64">
        <v>3175.8174242627815</v>
      </c>
      <c r="E347" s="63">
        <v>10.889999999999986</v>
      </c>
      <c r="F347" s="64">
        <v>11237.914285714271</v>
      </c>
      <c r="G347" s="63">
        <v>5.7400000000000091</v>
      </c>
      <c r="H347" s="64">
        <v>44457.083671104236</v>
      </c>
      <c r="I347" s="63">
        <v>0.25</v>
      </c>
      <c r="J347" s="64">
        <v>31484.814999999999</v>
      </c>
      <c r="K347" s="63">
        <v>26.3</v>
      </c>
      <c r="L347" s="64">
        <v>3024.5</v>
      </c>
      <c r="M347" s="65">
        <v>93380</v>
      </c>
      <c r="N347" s="74">
        <v>2</v>
      </c>
      <c r="O347" s="75">
        <v>46690</v>
      </c>
      <c r="P347" s="68"/>
      <c r="Q347" s="69"/>
      <c r="R347" s="70">
        <v>2</v>
      </c>
      <c r="S347" s="69">
        <v>46690</v>
      </c>
      <c r="U347" s="71"/>
      <c r="V347" s="71"/>
      <c r="W347" s="71"/>
    </row>
    <row r="348" spans="1:23" ht="16.5">
      <c r="A348" s="72" t="s">
        <v>2819</v>
      </c>
      <c r="B348" s="73" t="s">
        <v>2820</v>
      </c>
      <c r="C348" s="63">
        <v>22.099999999999909</v>
      </c>
      <c r="D348" s="64">
        <v>3374.3060132791989</v>
      </c>
      <c r="E348" s="63">
        <v>5.8300000000000125</v>
      </c>
      <c r="F348" s="64">
        <v>6016.2571428571555</v>
      </c>
      <c r="G348" s="63">
        <v>1.460000000000008</v>
      </c>
      <c r="H348" s="64">
        <v>11307.899330977776</v>
      </c>
      <c r="I348" s="63">
        <v>0</v>
      </c>
      <c r="J348" s="64">
        <v>0</v>
      </c>
      <c r="K348" s="63">
        <v>13.566666666666666</v>
      </c>
      <c r="L348" s="64">
        <v>1560.1666666666667</v>
      </c>
      <c r="M348" s="65">
        <v>22260</v>
      </c>
      <c r="N348" s="74">
        <v>2</v>
      </c>
      <c r="O348" s="75">
        <v>11130</v>
      </c>
      <c r="P348" s="68"/>
      <c r="Q348" s="69"/>
      <c r="R348" s="70">
        <v>2</v>
      </c>
      <c r="S348" s="69">
        <v>11130</v>
      </c>
      <c r="U348" s="71"/>
      <c r="V348" s="71"/>
      <c r="W348" s="71"/>
    </row>
    <row r="349" spans="1:23" ht="16.5">
      <c r="A349" s="72" t="s">
        <v>2821</v>
      </c>
      <c r="B349" s="73" t="s">
        <v>2822</v>
      </c>
      <c r="C349" s="63">
        <v>35.799999999999955</v>
      </c>
      <c r="D349" s="64">
        <v>5466.0703744522925</v>
      </c>
      <c r="E349" s="63">
        <v>10.629999999999995</v>
      </c>
      <c r="F349" s="64">
        <v>10969.607792207787</v>
      </c>
      <c r="G349" s="63">
        <v>6.8700000000000045</v>
      </c>
      <c r="H349" s="64">
        <v>53209.087947819833</v>
      </c>
      <c r="I349" s="63">
        <v>0.41000000000000014</v>
      </c>
      <c r="J349" s="64">
        <v>51635.096600000019</v>
      </c>
      <c r="K349" s="63">
        <v>0</v>
      </c>
      <c r="L349" s="64">
        <v>0</v>
      </c>
      <c r="M349" s="65">
        <v>121280</v>
      </c>
      <c r="N349" s="74">
        <v>2</v>
      </c>
      <c r="O349" s="75">
        <v>60640</v>
      </c>
      <c r="P349" s="68"/>
      <c r="Q349" s="69"/>
      <c r="R349" s="70">
        <v>2</v>
      </c>
      <c r="S349" s="69">
        <v>60640</v>
      </c>
      <c r="U349" s="71"/>
      <c r="V349" s="71"/>
      <c r="W349" s="71"/>
    </row>
    <row r="350" spans="1:23" ht="16.5">
      <c r="A350" s="72" t="s">
        <v>2823</v>
      </c>
      <c r="B350" s="73" t="s">
        <v>2824</v>
      </c>
      <c r="C350" s="63">
        <v>17.900000000000091</v>
      </c>
      <c r="D350" s="64">
        <v>2733.0351872261635</v>
      </c>
      <c r="E350" s="63">
        <v>1.9200000000000159</v>
      </c>
      <c r="F350" s="64">
        <v>1981.3402597402762</v>
      </c>
      <c r="G350" s="63">
        <v>0.98999999999999488</v>
      </c>
      <c r="H350" s="64">
        <v>7667.6851627862188</v>
      </c>
      <c r="I350" s="63">
        <v>0</v>
      </c>
      <c r="J350" s="64">
        <v>0</v>
      </c>
      <c r="K350" s="63">
        <v>123.95</v>
      </c>
      <c r="L350" s="64">
        <v>14254.25</v>
      </c>
      <c r="M350" s="65">
        <v>26640</v>
      </c>
      <c r="N350" s="74">
        <v>1</v>
      </c>
      <c r="O350" s="75">
        <v>26640</v>
      </c>
      <c r="P350" s="68"/>
      <c r="Q350" s="69">
        <v>26640</v>
      </c>
      <c r="R350" s="70">
        <v>1</v>
      </c>
      <c r="S350" s="69"/>
      <c r="U350" s="71"/>
      <c r="V350" s="71"/>
      <c r="W350" s="71"/>
    </row>
    <row r="351" spans="1:23" ht="16.5">
      <c r="A351" s="72" t="s">
        <v>2825</v>
      </c>
      <c r="B351" s="73" t="s">
        <v>2826</v>
      </c>
      <c r="C351" s="63">
        <v>24.900000000000091</v>
      </c>
      <c r="D351" s="64">
        <v>3801.8198973146023</v>
      </c>
      <c r="E351" s="63">
        <v>3</v>
      </c>
      <c r="F351" s="64">
        <v>3095.8441558441559</v>
      </c>
      <c r="G351" s="63">
        <v>1.8999999999999986</v>
      </c>
      <c r="H351" s="64">
        <v>14715.759403327153</v>
      </c>
      <c r="I351" s="63">
        <v>6.0000000000000053E-2</v>
      </c>
      <c r="J351" s="64">
        <v>7556.3556000000062</v>
      </c>
      <c r="K351" s="63">
        <v>52.033333333333331</v>
      </c>
      <c r="L351" s="64">
        <v>5983.833333333333</v>
      </c>
      <c r="M351" s="65">
        <v>35150</v>
      </c>
      <c r="N351" s="74">
        <v>1</v>
      </c>
      <c r="O351" s="75">
        <v>35150</v>
      </c>
      <c r="P351" s="68"/>
      <c r="Q351" s="69">
        <v>35150</v>
      </c>
      <c r="R351" s="70">
        <v>1</v>
      </c>
      <c r="S351" s="69"/>
      <c r="U351" s="71"/>
      <c r="V351" s="71"/>
      <c r="W351" s="71"/>
    </row>
    <row r="352" spans="1:23" ht="16.5">
      <c r="A352" s="72" t="s">
        <v>2827</v>
      </c>
      <c r="B352" s="73" t="s">
        <v>2828</v>
      </c>
      <c r="C352" s="63">
        <v>25.599999999999909</v>
      </c>
      <c r="D352" s="64">
        <v>3908.698368323418</v>
      </c>
      <c r="E352" s="63">
        <v>2.4400000000000261</v>
      </c>
      <c r="F352" s="64">
        <v>2517.9532467532736</v>
      </c>
      <c r="G352" s="63">
        <v>1.3000000000000043</v>
      </c>
      <c r="H352" s="64">
        <v>10068.677486487039</v>
      </c>
      <c r="I352" s="63">
        <v>0</v>
      </c>
      <c r="J352" s="64">
        <v>0</v>
      </c>
      <c r="K352" s="63">
        <v>91.95</v>
      </c>
      <c r="L352" s="64">
        <v>10574.25</v>
      </c>
      <c r="M352" s="65">
        <v>27070</v>
      </c>
      <c r="N352" s="74">
        <v>1</v>
      </c>
      <c r="O352" s="75">
        <v>27070</v>
      </c>
      <c r="P352" s="68"/>
      <c r="Q352" s="69">
        <v>27070</v>
      </c>
      <c r="R352" s="70">
        <v>1</v>
      </c>
      <c r="S352" s="69"/>
      <c r="U352" s="71"/>
      <c r="V352" s="71"/>
      <c r="W352" s="71"/>
    </row>
    <row r="353" spans="1:23" ht="16.5">
      <c r="A353" s="72" t="s">
        <v>2829</v>
      </c>
      <c r="B353" s="73" t="s">
        <v>2830</v>
      </c>
      <c r="C353" s="63">
        <v>14.899999999999977</v>
      </c>
      <c r="D353" s="64">
        <v>2274.9845971882442</v>
      </c>
      <c r="E353" s="63">
        <v>3.0300000000000011</v>
      </c>
      <c r="F353" s="64">
        <v>3126.8025974025986</v>
      </c>
      <c r="G353" s="63">
        <v>1.220000000000006</v>
      </c>
      <c r="H353" s="64">
        <v>9449.0665642416989</v>
      </c>
      <c r="I353" s="63">
        <v>0</v>
      </c>
      <c r="J353" s="64">
        <v>0</v>
      </c>
      <c r="K353" s="63">
        <v>0</v>
      </c>
      <c r="L353" s="64">
        <v>0</v>
      </c>
      <c r="M353" s="65">
        <v>14850</v>
      </c>
      <c r="N353" s="74">
        <v>1</v>
      </c>
      <c r="O353" s="75">
        <v>14850</v>
      </c>
      <c r="P353" s="68"/>
      <c r="Q353" s="69">
        <v>14850</v>
      </c>
      <c r="R353" s="70">
        <v>1</v>
      </c>
      <c r="S353" s="69"/>
      <c r="U353" s="71"/>
      <c r="V353" s="71"/>
      <c r="W353" s="71"/>
    </row>
    <row r="354" spans="1:23" ht="16.5">
      <c r="A354" s="72" t="s">
        <v>2831</v>
      </c>
      <c r="B354" s="73" t="s">
        <v>2832</v>
      </c>
      <c r="C354" s="63">
        <v>11.099999999999909</v>
      </c>
      <c r="D354" s="64">
        <v>1694.7871831402242</v>
      </c>
      <c r="E354" s="63">
        <v>1.9300000000000068</v>
      </c>
      <c r="F354" s="64">
        <v>1991.6597402597474</v>
      </c>
      <c r="G354" s="63">
        <v>1.2299999999999969</v>
      </c>
      <c r="H354" s="64">
        <v>9526.517929522297</v>
      </c>
      <c r="I354" s="63">
        <v>0.33000000000000007</v>
      </c>
      <c r="J354" s="64">
        <v>41559.955800000011</v>
      </c>
      <c r="K354" s="63">
        <v>155.58333333333334</v>
      </c>
      <c r="L354" s="64">
        <v>17892.083333333336</v>
      </c>
      <c r="M354" s="65">
        <v>72670</v>
      </c>
      <c r="N354" s="74">
        <v>1</v>
      </c>
      <c r="O354" s="75">
        <v>72670</v>
      </c>
      <c r="P354" s="68"/>
      <c r="Q354" s="69">
        <v>72670</v>
      </c>
      <c r="R354" s="70">
        <v>1</v>
      </c>
      <c r="S354" s="69"/>
      <c r="U354" s="71"/>
      <c r="V354" s="71"/>
      <c r="W354" s="71"/>
    </row>
    <row r="355" spans="1:23" ht="16.5">
      <c r="A355" s="72" t="s">
        <v>2833</v>
      </c>
      <c r="B355" s="73" t="s">
        <v>2834</v>
      </c>
      <c r="C355" s="63">
        <v>35.399999999999864</v>
      </c>
      <c r="D355" s="64">
        <v>5404.9969624472251</v>
      </c>
      <c r="E355" s="63">
        <v>6.6700000000000159</v>
      </c>
      <c r="F355" s="64">
        <v>6883.0935064935229</v>
      </c>
      <c r="G355" s="63">
        <v>3.8200000000000074</v>
      </c>
      <c r="H355" s="64">
        <v>29586.421537215723</v>
      </c>
      <c r="I355" s="63">
        <v>8.0000000000000071E-2</v>
      </c>
      <c r="J355" s="64">
        <v>10075.140800000008</v>
      </c>
      <c r="K355" s="63">
        <v>35.049999999999997</v>
      </c>
      <c r="L355" s="64">
        <v>4030.7499999999995</v>
      </c>
      <c r="M355" s="65">
        <v>55980</v>
      </c>
      <c r="N355" s="74">
        <v>2</v>
      </c>
      <c r="O355" s="75">
        <v>27990</v>
      </c>
      <c r="P355" s="68"/>
      <c r="Q355" s="69"/>
      <c r="R355" s="70">
        <v>2</v>
      </c>
      <c r="S355" s="69">
        <v>27990</v>
      </c>
      <c r="U355" s="71"/>
      <c r="V355" s="71"/>
      <c r="W355" s="71"/>
    </row>
    <row r="356" spans="1:23" ht="16.5">
      <c r="A356" s="72" t="s">
        <v>2835</v>
      </c>
      <c r="B356" s="73" t="s">
        <v>2836</v>
      </c>
      <c r="C356" s="63">
        <v>19.100000000000136</v>
      </c>
      <c r="D356" s="64">
        <v>2916.2554232413313</v>
      </c>
      <c r="E356" s="63">
        <v>1.5000000000000284</v>
      </c>
      <c r="F356" s="64">
        <v>1547.9220779221073</v>
      </c>
      <c r="G356" s="63">
        <v>0.87999999999999545</v>
      </c>
      <c r="H356" s="64">
        <v>6815.7201446988611</v>
      </c>
      <c r="I356" s="63">
        <v>0</v>
      </c>
      <c r="J356" s="64">
        <v>0</v>
      </c>
      <c r="K356" s="63">
        <v>0</v>
      </c>
      <c r="L356" s="64">
        <v>0</v>
      </c>
      <c r="M356" s="65">
        <v>11280</v>
      </c>
      <c r="N356" s="74">
        <v>2</v>
      </c>
      <c r="O356" s="75">
        <v>5640</v>
      </c>
      <c r="P356" s="68"/>
      <c r="Q356" s="69"/>
      <c r="R356" s="70">
        <v>2</v>
      </c>
      <c r="S356" s="69">
        <v>5640</v>
      </c>
      <c r="U356" s="71"/>
      <c r="V356" s="71"/>
      <c r="W356" s="71"/>
    </row>
    <row r="357" spans="1:23" ht="16.5">
      <c r="A357" s="72" t="s">
        <v>2837</v>
      </c>
      <c r="B357" s="73" t="s">
        <v>2838</v>
      </c>
      <c r="C357" s="63">
        <v>14.300000000000182</v>
      </c>
      <c r="D357" s="64">
        <v>2183.3744791806948</v>
      </c>
      <c r="E357" s="63">
        <v>5.2099999999999795</v>
      </c>
      <c r="F357" s="64">
        <v>5376.4493506493291</v>
      </c>
      <c r="G357" s="63">
        <v>2.4599999999999937</v>
      </c>
      <c r="H357" s="64">
        <v>19053.035859044594</v>
      </c>
      <c r="I357" s="63">
        <v>0</v>
      </c>
      <c r="J357" s="64">
        <v>0</v>
      </c>
      <c r="K357" s="63">
        <v>0</v>
      </c>
      <c r="L357" s="64">
        <v>0</v>
      </c>
      <c r="M357" s="65">
        <v>26610</v>
      </c>
      <c r="N357" s="74">
        <v>2</v>
      </c>
      <c r="O357" s="75">
        <v>13310</v>
      </c>
      <c r="P357" s="68"/>
      <c r="Q357" s="69"/>
      <c r="R357" s="70">
        <v>2</v>
      </c>
      <c r="S357" s="69">
        <v>13305</v>
      </c>
      <c r="U357" s="71"/>
      <c r="V357" s="71"/>
      <c r="W357" s="71"/>
    </row>
    <row r="358" spans="1:23" ht="16.5">
      <c r="A358" s="72" t="s">
        <v>2839</v>
      </c>
      <c r="B358" s="73" t="s">
        <v>2840</v>
      </c>
      <c r="C358" s="63">
        <v>23.5</v>
      </c>
      <c r="D358" s="64">
        <v>3588.0629552969003</v>
      </c>
      <c r="E358" s="63">
        <v>5.0100000000000193</v>
      </c>
      <c r="F358" s="64">
        <v>5170.0597402597605</v>
      </c>
      <c r="G358" s="63">
        <v>1.8200000000000074</v>
      </c>
      <c r="H358" s="64">
        <v>14096.148481081866</v>
      </c>
      <c r="I358" s="63">
        <v>0.11999999999999988</v>
      </c>
      <c r="J358" s="64">
        <v>15112.711199999985</v>
      </c>
      <c r="K358" s="63">
        <v>49.85</v>
      </c>
      <c r="L358" s="64">
        <v>5732.75</v>
      </c>
      <c r="M358" s="65">
        <v>43700</v>
      </c>
      <c r="N358" s="74">
        <v>2</v>
      </c>
      <c r="O358" s="75">
        <v>21850</v>
      </c>
      <c r="P358" s="68"/>
      <c r="Q358" s="69"/>
      <c r="R358" s="70">
        <v>2</v>
      </c>
      <c r="S358" s="69">
        <v>21850</v>
      </c>
      <c r="U358" s="71"/>
      <c r="V358" s="71"/>
      <c r="W358" s="71"/>
    </row>
    <row r="359" spans="1:23" ht="16.5">
      <c r="A359" s="72" t="s">
        <v>2841</v>
      </c>
      <c r="B359" s="73" t="s">
        <v>2842</v>
      </c>
      <c r="C359" s="63">
        <v>24</v>
      </c>
      <c r="D359" s="64">
        <v>3664.4047203032178</v>
      </c>
      <c r="E359" s="63">
        <v>10.060000000000002</v>
      </c>
      <c r="F359" s="64">
        <v>10381.397402597406</v>
      </c>
      <c r="G359" s="63">
        <v>3.9399999999999977</v>
      </c>
      <c r="H359" s="64">
        <v>30515.837920583679</v>
      </c>
      <c r="I359" s="63">
        <v>0</v>
      </c>
      <c r="J359" s="64">
        <v>0</v>
      </c>
      <c r="K359" s="63">
        <v>19</v>
      </c>
      <c r="L359" s="64">
        <v>2185</v>
      </c>
      <c r="M359" s="65">
        <v>46750</v>
      </c>
      <c r="N359" s="74">
        <v>2</v>
      </c>
      <c r="O359" s="75">
        <v>23380</v>
      </c>
      <c r="P359" s="68"/>
      <c r="Q359" s="69"/>
      <c r="R359" s="70">
        <v>2</v>
      </c>
      <c r="S359" s="69">
        <v>23375</v>
      </c>
      <c r="U359" s="71"/>
      <c r="V359" s="71"/>
      <c r="W359" s="71"/>
    </row>
    <row r="360" spans="1:23" ht="16.5">
      <c r="A360" s="72" t="s">
        <v>2843</v>
      </c>
      <c r="B360" s="73" t="s">
        <v>2844</v>
      </c>
      <c r="C360" s="63">
        <v>17.399999999999864</v>
      </c>
      <c r="D360" s="64">
        <v>2656.693422219812</v>
      </c>
      <c r="E360" s="63">
        <v>4.1599999999999966</v>
      </c>
      <c r="F360" s="64">
        <v>4292.9038961038923</v>
      </c>
      <c r="G360" s="63">
        <v>1.789999999999992</v>
      </c>
      <c r="H360" s="64">
        <v>13863.794385239738</v>
      </c>
      <c r="I360" s="63">
        <v>0.10000000000000009</v>
      </c>
      <c r="J360" s="64">
        <v>12593.92600000001</v>
      </c>
      <c r="K360" s="63">
        <v>80.25</v>
      </c>
      <c r="L360" s="64">
        <v>9228.75</v>
      </c>
      <c r="M360" s="65">
        <v>42640</v>
      </c>
      <c r="N360" s="74">
        <v>2</v>
      </c>
      <c r="O360" s="75">
        <v>21320</v>
      </c>
      <c r="P360" s="68"/>
      <c r="Q360" s="69"/>
      <c r="R360" s="70">
        <v>2</v>
      </c>
      <c r="S360" s="69">
        <v>21320</v>
      </c>
      <c r="U360" s="71"/>
      <c r="V360" s="71"/>
      <c r="W360" s="71"/>
    </row>
    <row r="361" spans="1:23" ht="16.5">
      <c r="A361" s="72" t="s">
        <v>2845</v>
      </c>
      <c r="B361" s="73" t="s">
        <v>2846</v>
      </c>
      <c r="C361" s="63">
        <v>19.400000000000091</v>
      </c>
      <c r="D361" s="64">
        <v>2962.0604822451146</v>
      </c>
      <c r="E361" s="63">
        <v>4.0199999999999818</v>
      </c>
      <c r="F361" s="64">
        <v>4148.4311688311509</v>
      </c>
      <c r="G361" s="63">
        <v>2.0600000000000023</v>
      </c>
      <c r="H361" s="64">
        <v>15954.981247817888</v>
      </c>
      <c r="I361" s="63">
        <v>3.0000000000000249E-2</v>
      </c>
      <c r="J361" s="64">
        <v>3778.1778000000313</v>
      </c>
      <c r="K361" s="63">
        <v>0</v>
      </c>
      <c r="L361" s="64">
        <v>0</v>
      </c>
      <c r="M361" s="65">
        <v>26840</v>
      </c>
      <c r="N361" s="74">
        <v>2</v>
      </c>
      <c r="O361" s="75">
        <v>13420</v>
      </c>
      <c r="P361" s="68"/>
      <c r="Q361" s="69"/>
      <c r="R361" s="70">
        <v>2</v>
      </c>
      <c r="S361" s="69">
        <v>13420</v>
      </c>
      <c r="U361" s="71"/>
      <c r="V361" s="71"/>
      <c r="W361" s="71"/>
    </row>
    <row r="362" spans="1:23" ht="16.5">
      <c r="A362" s="72" t="s">
        <v>2847</v>
      </c>
      <c r="B362" s="73" t="s">
        <v>2848</v>
      </c>
      <c r="C362" s="63">
        <v>14.100000000000136</v>
      </c>
      <c r="D362" s="64">
        <v>2152.8377731781611</v>
      </c>
      <c r="E362" s="63">
        <v>2.3200000000000216</v>
      </c>
      <c r="F362" s="64">
        <v>2394.1194805195028</v>
      </c>
      <c r="G362" s="63">
        <v>1</v>
      </c>
      <c r="H362" s="64">
        <v>7745.1365280669279</v>
      </c>
      <c r="I362" s="63">
        <v>0.33999999999999986</v>
      </c>
      <c r="J362" s="64">
        <v>42819.348399999981</v>
      </c>
      <c r="K362" s="63">
        <v>56.18333333333333</v>
      </c>
      <c r="L362" s="64">
        <v>6461.083333333333</v>
      </c>
      <c r="M362" s="65">
        <v>61570</v>
      </c>
      <c r="N362" s="74">
        <v>2</v>
      </c>
      <c r="O362" s="75">
        <v>30790</v>
      </c>
      <c r="P362" s="68"/>
      <c r="Q362" s="69"/>
      <c r="R362" s="70">
        <v>2</v>
      </c>
      <c r="S362" s="69">
        <v>30785</v>
      </c>
      <c r="U362" s="71"/>
      <c r="V362" s="71"/>
      <c r="W362" s="71"/>
    </row>
    <row r="363" spans="1:23" ht="16.5">
      <c r="A363" s="72" t="s">
        <v>2849</v>
      </c>
      <c r="B363" s="73" t="s">
        <v>2850</v>
      </c>
      <c r="C363" s="63">
        <v>59.200000000000045</v>
      </c>
      <c r="D363" s="64">
        <v>9038.8649767479437</v>
      </c>
      <c r="E363" s="63">
        <v>4.2999999999999829</v>
      </c>
      <c r="F363" s="64">
        <v>4437.3766233766055</v>
      </c>
      <c r="G363" s="63">
        <v>3.2000000000000028</v>
      </c>
      <c r="H363" s="64">
        <v>24784.436889814191</v>
      </c>
      <c r="I363" s="63">
        <v>0.37999999999999989</v>
      </c>
      <c r="J363" s="64">
        <v>47856.918799999985</v>
      </c>
      <c r="K363" s="63">
        <v>250.03333333333333</v>
      </c>
      <c r="L363" s="64">
        <v>28753.833333333332</v>
      </c>
      <c r="M363" s="65">
        <v>114870</v>
      </c>
      <c r="N363" s="74">
        <v>2</v>
      </c>
      <c r="O363" s="75">
        <v>57440</v>
      </c>
      <c r="P363" s="68"/>
      <c r="Q363" s="69"/>
      <c r="R363" s="70">
        <v>2</v>
      </c>
      <c r="S363" s="69">
        <v>57435</v>
      </c>
      <c r="U363" s="71"/>
      <c r="V363" s="71"/>
      <c r="W363" s="71"/>
    </row>
    <row r="364" spans="1:23" ht="16.5">
      <c r="A364" s="72" t="s">
        <v>2851</v>
      </c>
      <c r="B364" s="73" t="s">
        <v>2852</v>
      </c>
      <c r="C364" s="63">
        <v>15.800000000000182</v>
      </c>
      <c r="D364" s="64">
        <v>2412.3997741996459</v>
      </c>
      <c r="E364" s="63">
        <v>1.0099999999999909</v>
      </c>
      <c r="F364" s="64">
        <v>1042.2675324675231</v>
      </c>
      <c r="G364" s="63">
        <v>1.5100000000000051</v>
      </c>
      <c r="H364" s="64">
        <v>11695.156157381101</v>
      </c>
      <c r="I364" s="63">
        <v>0</v>
      </c>
      <c r="J364" s="64">
        <v>0</v>
      </c>
      <c r="K364" s="63">
        <v>33.583333333333336</v>
      </c>
      <c r="L364" s="64">
        <v>3862.0833333333335</v>
      </c>
      <c r="M364" s="65">
        <v>19010</v>
      </c>
      <c r="N364" s="74">
        <v>2</v>
      </c>
      <c r="O364" s="75">
        <v>9510</v>
      </c>
      <c r="P364" s="68"/>
      <c r="Q364" s="69"/>
      <c r="R364" s="70">
        <v>2</v>
      </c>
      <c r="S364" s="69">
        <v>9505</v>
      </c>
      <c r="U364" s="71"/>
      <c r="V364" s="71"/>
      <c r="W364" s="71"/>
    </row>
    <row r="365" spans="1:23" ht="16.5">
      <c r="A365" s="72" t="s">
        <v>2853</v>
      </c>
      <c r="B365" s="73" t="s">
        <v>2854</v>
      </c>
      <c r="C365" s="63">
        <v>21.299999999999955</v>
      </c>
      <c r="D365" s="64">
        <v>3252.1591892690985</v>
      </c>
      <c r="E365" s="63">
        <v>6.7300000000000182</v>
      </c>
      <c r="F365" s="64">
        <v>6945.0103896104083</v>
      </c>
      <c r="G365" s="63">
        <v>5.5400000000000063</v>
      </c>
      <c r="H365" s="64">
        <v>42908.056365490826</v>
      </c>
      <c r="I365" s="63">
        <v>0.5900000000000003</v>
      </c>
      <c r="J365" s="64">
        <v>74304.163400000034</v>
      </c>
      <c r="K365" s="63">
        <v>14.283333333333333</v>
      </c>
      <c r="L365" s="64">
        <v>1642.5833333333333</v>
      </c>
      <c r="M365" s="65">
        <v>129050</v>
      </c>
      <c r="N365" s="74">
        <v>2</v>
      </c>
      <c r="O365" s="75">
        <v>64530</v>
      </c>
      <c r="P365" s="68"/>
      <c r="Q365" s="69"/>
      <c r="R365" s="70">
        <v>2</v>
      </c>
      <c r="S365" s="69">
        <v>64525</v>
      </c>
      <c r="U365" s="71"/>
      <c r="V365" s="71"/>
      <c r="W365" s="71"/>
    </row>
    <row r="366" spans="1:23" ht="16.5">
      <c r="A366" s="72" t="s">
        <v>2855</v>
      </c>
      <c r="B366" s="73" t="s">
        <v>2856</v>
      </c>
      <c r="C366" s="63">
        <v>12.200000000000045</v>
      </c>
      <c r="D366" s="64">
        <v>1862.7390661541426</v>
      </c>
      <c r="E366" s="63">
        <v>3.5199999999999818</v>
      </c>
      <c r="F366" s="64">
        <v>3632.4571428571239</v>
      </c>
      <c r="G366" s="63">
        <v>1.9200000000000017</v>
      </c>
      <c r="H366" s="64">
        <v>14870.662133888514</v>
      </c>
      <c r="I366" s="63">
        <v>0.22999999999999998</v>
      </c>
      <c r="J366" s="64">
        <v>28966.029799999997</v>
      </c>
      <c r="K366" s="63">
        <v>177.4</v>
      </c>
      <c r="L366" s="64">
        <v>20401</v>
      </c>
      <c r="M366" s="65">
        <v>69730</v>
      </c>
      <c r="N366" s="74">
        <v>2</v>
      </c>
      <c r="O366" s="75">
        <v>34870</v>
      </c>
      <c r="P366" s="68"/>
      <c r="Q366" s="69"/>
      <c r="R366" s="70">
        <v>2</v>
      </c>
      <c r="S366" s="69">
        <v>34865</v>
      </c>
      <c r="U366" s="71"/>
      <c r="V366" s="71"/>
      <c r="W366" s="71"/>
    </row>
    <row r="367" spans="1:23" ht="16.5">
      <c r="A367" s="72" t="s">
        <v>2857</v>
      </c>
      <c r="B367" s="73" t="s">
        <v>2858</v>
      </c>
      <c r="C367" s="63">
        <v>12.399999999999864</v>
      </c>
      <c r="D367" s="64">
        <v>1893.2757721566416</v>
      </c>
      <c r="E367" s="63">
        <v>2.3500000000000227</v>
      </c>
      <c r="F367" s="64">
        <v>2425.0779220779459</v>
      </c>
      <c r="G367" s="63">
        <v>1.2599999999999909</v>
      </c>
      <c r="H367" s="64">
        <v>9758.8720253642587</v>
      </c>
      <c r="I367" s="63">
        <v>0.31000000000000028</v>
      </c>
      <c r="J367" s="64">
        <v>39041.170600000034</v>
      </c>
      <c r="K367" s="63">
        <v>17.033333333333335</v>
      </c>
      <c r="L367" s="64">
        <v>1958.8333333333335</v>
      </c>
      <c r="M367" s="65">
        <v>55080</v>
      </c>
      <c r="N367" s="74">
        <v>2</v>
      </c>
      <c r="O367" s="75">
        <v>27540</v>
      </c>
      <c r="P367" s="68"/>
      <c r="Q367" s="69"/>
      <c r="R367" s="70">
        <v>2</v>
      </c>
      <c r="S367" s="69">
        <v>27540</v>
      </c>
      <c r="U367" s="71"/>
      <c r="V367" s="71"/>
      <c r="W367" s="71"/>
    </row>
    <row r="368" spans="1:23" ht="16.5">
      <c r="A368" s="72" t="s">
        <v>2859</v>
      </c>
      <c r="B368" s="73" t="s">
        <v>2860</v>
      </c>
      <c r="C368" s="63">
        <v>25.700000000000045</v>
      </c>
      <c r="D368" s="64">
        <v>3923.9667213247026</v>
      </c>
      <c r="E368" s="63">
        <v>6.1000000000000227</v>
      </c>
      <c r="F368" s="64">
        <v>6294.8831168831412</v>
      </c>
      <c r="G368" s="63">
        <v>2.2600000000000051</v>
      </c>
      <c r="H368" s="64">
        <v>17504.008553431297</v>
      </c>
      <c r="I368" s="63">
        <v>4.0000000000000036E-2</v>
      </c>
      <c r="J368" s="64">
        <v>5037.5704000000042</v>
      </c>
      <c r="K368" s="63">
        <v>169.36666666666667</v>
      </c>
      <c r="L368" s="64">
        <v>19477.166666666668</v>
      </c>
      <c r="M368" s="65">
        <v>52240</v>
      </c>
      <c r="N368" s="74">
        <v>1</v>
      </c>
      <c r="O368" s="75">
        <v>52240</v>
      </c>
      <c r="P368" s="68"/>
      <c r="Q368" s="69">
        <v>52240</v>
      </c>
      <c r="R368" s="70">
        <v>1</v>
      </c>
      <c r="S368" s="69"/>
      <c r="U368" s="71"/>
      <c r="V368" s="71"/>
      <c r="W368" s="71"/>
    </row>
    <row r="369" spans="1:23" ht="16.5">
      <c r="A369" s="72" t="s">
        <v>2861</v>
      </c>
      <c r="B369" s="73" t="s">
        <v>2862</v>
      </c>
      <c r="C369" s="63">
        <v>9.6999999999998181</v>
      </c>
      <c r="D369" s="64">
        <v>1481.0302411225227</v>
      </c>
      <c r="E369" s="63">
        <v>0.71999999999998465</v>
      </c>
      <c r="F369" s="64">
        <v>743.00259740258161</v>
      </c>
      <c r="G369" s="63">
        <v>0.64999999999999858</v>
      </c>
      <c r="H369" s="64">
        <v>5034.338743243492</v>
      </c>
      <c r="I369" s="63">
        <v>0.39999999999999991</v>
      </c>
      <c r="J369" s="64">
        <v>50375.703999999983</v>
      </c>
      <c r="K369" s="63">
        <v>0</v>
      </c>
      <c r="L369" s="64">
        <v>0</v>
      </c>
      <c r="M369" s="65">
        <v>57630</v>
      </c>
      <c r="N369" s="74">
        <v>1</v>
      </c>
      <c r="O369" s="75">
        <v>57630</v>
      </c>
      <c r="P369" s="68"/>
      <c r="Q369" s="69">
        <v>57630</v>
      </c>
      <c r="R369" s="70">
        <v>1</v>
      </c>
      <c r="S369" s="69"/>
      <c r="U369" s="71"/>
      <c r="V369" s="71"/>
      <c r="W369" s="71"/>
    </row>
    <row r="370" spans="1:23" ht="16.5">
      <c r="A370" s="72" t="s">
        <v>2863</v>
      </c>
      <c r="B370" s="73" t="s">
        <v>2864</v>
      </c>
      <c r="C370" s="63">
        <v>24.5</v>
      </c>
      <c r="D370" s="64">
        <v>3740.7464853095348</v>
      </c>
      <c r="E370" s="63">
        <v>4.5300000000000011</v>
      </c>
      <c r="F370" s="64">
        <v>4674.7246753246764</v>
      </c>
      <c r="G370" s="63">
        <v>2.0100000000000051</v>
      </c>
      <c r="H370" s="64">
        <v>15567.724421414565</v>
      </c>
      <c r="I370" s="63">
        <v>0</v>
      </c>
      <c r="J370" s="64">
        <v>0</v>
      </c>
      <c r="K370" s="63">
        <v>11.516666666666667</v>
      </c>
      <c r="L370" s="64">
        <v>1324.4166666666667</v>
      </c>
      <c r="M370" s="65">
        <v>25310</v>
      </c>
      <c r="N370" s="74">
        <v>1</v>
      </c>
      <c r="O370" s="75">
        <v>25310</v>
      </c>
      <c r="P370" s="68"/>
      <c r="Q370" s="69">
        <v>25310</v>
      </c>
      <c r="R370" s="70">
        <v>1</v>
      </c>
      <c r="S370" s="69"/>
      <c r="U370" s="71"/>
      <c r="V370" s="71"/>
      <c r="W370" s="71"/>
    </row>
    <row r="371" spans="1:23" ht="16.5">
      <c r="A371" s="72" t="s">
        <v>2865</v>
      </c>
      <c r="B371" s="73" t="s">
        <v>2866</v>
      </c>
      <c r="C371" s="63">
        <v>20.399999999999864</v>
      </c>
      <c r="D371" s="64">
        <v>3114.7440122577141</v>
      </c>
      <c r="E371" s="63">
        <v>2.0600000000000023</v>
      </c>
      <c r="F371" s="64">
        <v>2125.8129870129897</v>
      </c>
      <c r="G371" s="63">
        <v>1.2100000000000009</v>
      </c>
      <c r="H371" s="64">
        <v>9371.6151989609898</v>
      </c>
      <c r="I371" s="63">
        <v>0</v>
      </c>
      <c r="J371" s="64">
        <v>0</v>
      </c>
      <c r="K371" s="63">
        <v>6.0333333333333332</v>
      </c>
      <c r="L371" s="64">
        <v>693.83333333333337</v>
      </c>
      <c r="M371" s="65">
        <v>15310</v>
      </c>
      <c r="N371" s="74">
        <v>1</v>
      </c>
      <c r="O371" s="75">
        <v>15310</v>
      </c>
      <c r="P371" s="68"/>
      <c r="Q371" s="69">
        <v>15310</v>
      </c>
      <c r="R371" s="70">
        <v>1</v>
      </c>
      <c r="S371" s="69"/>
      <c r="U371" s="71"/>
      <c r="V371" s="71"/>
      <c r="W371" s="71"/>
    </row>
    <row r="372" spans="1:23" ht="16.5">
      <c r="A372" s="72" t="s">
        <v>2867</v>
      </c>
      <c r="B372" s="73" t="s">
        <v>2868</v>
      </c>
      <c r="C372" s="63">
        <v>38.899999999999864</v>
      </c>
      <c r="D372" s="64">
        <v>5939.3893174914447</v>
      </c>
      <c r="E372" s="63">
        <v>3.4799999999999898</v>
      </c>
      <c r="F372" s="64">
        <v>3591.1792207792105</v>
      </c>
      <c r="G372" s="63">
        <v>1.1700000000000017</v>
      </c>
      <c r="H372" s="64">
        <v>9061.8097378383191</v>
      </c>
      <c r="I372" s="63">
        <v>0</v>
      </c>
      <c r="J372" s="64">
        <v>0</v>
      </c>
      <c r="K372" s="63">
        <v>283.11666666666667</v>
      </c>
      <c r="L372" s="64">
        <v>32558.416666666668</v>
      </c>
      <c r="M372" s="65">
        <v>51150</v>
      </c>
      <c r="N372" s="74">
        <v>1</v>
      </c>
      <c r="O372" s="75">
        <v>51150</v>
      </c>
      <c r="P372" s="68"/>
      <c r="Q372" s="69">
        <v>51150</v>
      </c>
      <c r="R372" s="70">
        <v>1</v>
      </c>
      <c r="S372" s="69"/>
      <c r="U372" s="71"/>
      <c r="V372" s="71"/>
      <c r="W372" s="71"/>
    </row>
    <row r="373" spans="1:23" ht="16.5">
      <c r="A373" s="72" t="s">
        <v>2869</v>
      </c>
      <c r="B373" s="73" t="s">
        <v>2870</v>
      </c>
      <c r="C373" s="63">
        <v>19.799999999999955</v>
      </c>
      <c r="D373" s="64">
        <v>3023.1338942501475</v>
      </c>
      <c r="E373" s="63">
        <v>6.1899999999999977</v>
      </c>
      <c r="F373" s="64">
        <v>6387.7584415584388</v>
      </c>
      <c r="G373" s="63">
        <v>3.3400000000000034</v>
      </c>
      <c r="H373" s="64">
        <v>25868.756003743565</v>
      </c>
      <c r="I373" s="63">
        <v>0</v>
      </c>
      <c r="J373" s="64">
        <v>0</v>
      </c>
      <c r="K373" s="63">
        <v>10.083333333333334</v>
      </c>
      <c r="L373" s="64">
        <v>1159.5833333333335</v>
      </c>
      <c r="M373" s="65">
        <v>36440</v>
      </c>
      <c r="N373" s="74">
        <v>2</v>
      </c>
      <c r="O373" s="75">
        <v>18220</v>
      </c>
      <c r="P373" s="68"/>
      <c r="Q373" s="69"/>
      <c r="R373" s="70">
        <v>2</v>
      </c>
      <c r="S373" s="69">
        <v>18220</v>
      </c>
      <c r="U373" s="71"/>
      <c r="V373" s="71"/>
      <c r="W373" s="71"/>
    </row>
    <row r="374" spans="1:23" ht="16.5">
      <c r="A374" s="72" t="s">
        <v>2871</v>
      </c>
      <c r="B374" s="73" t="s">
        <v>2872</v>
      </c>
      <c r="C374" s="63">
        <v>28.299999999999955</v>
      </c>
      <c r="D374" s="64">
        <v>4320.9438993575368</v>
      </c>
      <c r="E374" s="63">
        <v>2.4099999999999966</v>
      </c>
      <c r="F374" s="64">
        <v>2486.9948051948018</v>
      </c>
      <c r="G374" s="63">
        <v>0.61999999999999034</v>
      </c>
      <c r="H374" s="64">
        <v>4801.9846474014203</v>
      </c>
      <c r="I374" s="63">
        <v>0.18999999999999995</v>
      </c>
      <c r="J374" s="64">
        <v>23928.459399999992</v>
      </c>
      <c r="K374" s="63">
        <v>189.3</v>
      </c>
      <c r="L374" s="64">
        <v>21769.5</v>
      </c>
      <c r="M374" s="65">
        <v>57310</v>
      </c>
      <c r="N374" s="74">
        <v>2</v>
      </c>
      <c r="O374" s="75">
        <v>28660</v>
      </c>
      <c r="P374" s="68"/>
      <c r="Q374" s="69"/>
      <c r="R374" s="70">
        <v>2</v>
      </c>
      <c r="S374" s="69">
        <v>28655</v>
      </c>
      <c r="U374" s="71"/>
      <c r="V374" s="71"/>
      <c r="W374" s="71"/>
    </row>
    <row r="375" spans="1:23" ht="16.5">
      <c r="A375" s="72" t="s">
        <v>2873</v>
      </c>
      <c r="B375" s="73" t="s">
        <v>2874</v>
      </c>
      <c r="C375" s="63">
        <v>24.899999999999864</v>
      </c>
      <c r="D375" s="64">
        <v>3801.8198973145672</v>
      </c>
      <c r="E375" s="63">
        <v>4.3800000000000239</v>
      </c>
      <c r="F375" s="64">
        <v>4519.9324675324924</v>
      </c>
      <c r="G375" s="63">
        <v>2.0499999999999972</v>
      </c>
      <c r="H375" s="64">
        <v>15877.529882537181</v>
      </c>
      <c r="I375" s="63">
        <v>0</v>
      </c>
      <c r="J375" s="64">
        <v>0</v>
      </c>
      <c r="K375" s="63">
        <v>37.483333333333334</v>
      </c>
      <c r="L375" s="64">
        <v>4310.583333333333</v>
      </c>
      <c r="M375" s="65">
        <v>28510</v>
      </c>
      <c r="N375" s="74">
        <v>2</v>
      </c>
      <c r="O375" s="75">
        <v>14260</v>
      </c>
      <c r="P375" s="68"/>
      <c r="Q375" s="69"/>
      <c r="R375" s="70">
        <v>2</v>
      </c>
      <c r="S375" s="69">
        <v>14255</v>
      </c>
      <c r="U375" s="71"/>
      <c r="V375" s="71"/>
      <c r="W375" s="71"/>
    </row>
    <row r="376" spans="1:23" ht="16.5">
      <c r="A376" s="72" t="s">
        <v>2875</v>
      </c>
      <c r="B376" s="73" t="s">
        <v>2876</v>
      </c>
      <c r="C376" s="63">
        <v>23.800000000000182</v>
      </c>
      <c r="D376" s="64">
        <v>3633.8680143007186</v>
      </c>
      <c r="E376" s="63">
        <v>7.8600000000000136</v>
      </c>
      <c r="F376" s="64">
        <v>8111.1116883117029</v>
      </c>
      <c r="G376" s="63">
        <v>3.9899999999999949</v>
      </c>
      <c r="H376" s="64">
        <v>30903.094746987004</v>
      </c>
      <c r="I376" s="63">
        <v>7.9999999999999849E-2</v>
      </c>
      <c r="J376" s="64">
        <v>10075.140799999981</v>
      </c>
      <c r="K376" s="63">
        <v>151.26666666666668</v>
      </c>
      <c r="L376" s="64">
        <v>17395.666666666668</v>
      </c>
      <c r="M376" s="65">
        <v>70120</v>
      </c>
      <c r="N376" s="74">
        <v>2</v>
      </c>
      <c r="O376" s="75">
        <v>35060</v>
      </c>
      <c r="P376" s="68"/>
      <c r="Q376" s="69"/>
      <c r="R376" s="70">
        <v>2</v>
      </c>
      <c r="S376" s="69">
        <v>35060</v>
      </c>
      <c r="U376" s="71"/>
      <c r="V376" s="71"/>
      <c r="W376" s="71"/>
    </row>
    <row r="377" spans="1:23" ht="16.5">
      <c r="A377" s="72" t="s">
        <v>2877</v>
      </c>
      <c r="B377" s="73" t="s">
        <v>2878</v>
      </c>
      <c r="C377" s="63">
        <v>0</v>
      </c>
      <c r="D377" s="64">
        <v>0</v>
      </c>
      <c r="E377" s="63">
        <v>1.1999999999999886</v>
      </c>
      <c r="F377" s="64">
        <v>1238.3376623376505</v>
      </c>
      <c r="G377" s="63">
        <v>0.57999999999999829</v>
      </c>
      <c r="H377" s="64">
        <v>4492.179186278805</v>
      </c>
      <c r="I377" s="63">
        <v>6.0000000000000053E-2</v>
      </c>
      <c r="J377" s="64">
        <v>7556.3556000000062</v>
      </c>
      <c r="K377" s="63">
        <v>0</v>
      </c>
      <c r="L377" s="64">
        <v>0</v>
      </c>
      <c r="M377" s="65">
        <v>13290</v>
      </c>
      <c r="N377" s="74">
        <v>2</v>
      </c>
      <c r="O377" s="75">
        <v>6650</v>
      </c>
      <c r="P377" s="68"/>
      <c r="Q377" s="69"/>
      <c r="R377" s="70">
        <v>2</v>
      </c>
      <c r="S377" s="69">
        <v>6645</v>
      </c>
      <c r="U377" s="71"/>
      <c r="V377" s="71"/>
      <c r="W377" s="71"/>
    </row>
    <row r="378" spans="1:23" ht="16.5">
      <c r="A378" s="72" t="s">
        <v>2879</v>
      </c>
      <c r="B378" s="73" t="s">
        <v>2880</v>
      </c>
      <c r="C378" s="63">
        <v>30.5</v>
      </c>
      <c r="D378" s="64">
        <v>4656.8476653853386</v>
      </c>
      <c r="E378" s="63">
        <v>6.3899999999999864</v>
      </c>
      <c r="F378" s="64">
        <v>6594.1480519480374</v>
      </c>
      <c r="G378" s="63">
        <v>2.9299999999999926</v>
      </c>
      <c r="H378" s="64">
        <v>22693.250027236041</v>
      </c>
      <c r="I378" s="63">
        <v>0</v>
      </c>
      <c r="J378" s="64">
        <v>0</v>
      </c>
      <c r="K378" s="63">
        <v>0</v>
      </c>
      <c r="L378" s="64">
        <v>0</v>
      </c>
      <c r="M378" s="65">
        <v>33940</v>
      </c>
      <c r="N378" s="74">
        <v>2</v>
      </c>
      <c r="O378" s="75">
        <v>16970</v>
      </c>
      <c r="P378" s="68"/>
      <c r="Q378" s="69"/>
      <c r="R378" s="70">
        <v>2</v>
      </c>
      <c r="S378" s="69">
        <v>16970</v>
      </c>
      <c r="U378" s="71"/>
      <c r="V378" s="71"/>
      <c r="W378" s="71"/>
    </row>
    <row r="379" spans="1:23" ht="16.5">
      <c r="A379" s="72" t="s">
        <v>2881</v>
      </c>
      <c r="B379" s="73" t="s">
        <v>2882</v>
      </c>
      <c r="C379" s="63">
        <v>25.900000000000091</v>
      </c>
      <c r="D379" s="64">
        <v>3954.5034273272363</v>
      </c>
      <c r="E379" s="63">
        <v>6.4799999999999898</v>
      </c>
      <c r="F379" s="64">
        <v>6687.0233766233659</v>
      </c>
      <c r="G379" s="63">
        <v>3.5999999999999943</v>
      </c>
      <c r="H379" s="64">
        <v>27882.491501040895</v>
      </c>
      <c r="I379" s="63">
        <v>0.3199999999999994</v>
      </c>
      <c r="J379" s="64">
        <v>40300.563199999924</v>
      </c>
      <c r="K379" s="63">
        <v>92.95</v>
      </c>
      <c r="L379" s="64">
        <v>10689.25</v>
      </c>
      <c r="M379" s="65">
        <v>89510</v>
      </c>
      <c r="N379" s="74">
        <v>2</v>
      </c>
      <c r="O379" s="75">
        <v>44760</v>
      </c>
      <c r="P379" s="68"/>
      <c r="Q379" s="69"/>
      <c r="R379" s="70">
        <v>2</v>
      </c>
      <c r="S379" s="69">
        <v>44755</v>
      </c>
      <c r="U379" s="71"/>
      <c r="V379" s="71"/>
      <c r="W379" s="71"/>
    </row>
    <row r="380" spans="1:23" ht="16.5">
      <c r="A380" s="72" t="s">
        <v>2883</v>
      </c>
      <c r="B380" s="73" t="s">
        <v>2884</v>
      </c>
      <c r="C380" s="63">
        <v>16.5</v>
      </c>
      <c r="D380" s="64">
        <v>2519.2782452084621</v>
      </c>
      <c r="E380" s="63">
        <v>2.5999999999999943</v>
      </c>
      <c r="F380" s="64">
        <v>2683.0649350649292</v>
      </c>
      <c r="G380" s="63">
        <v>1.9699999999999989</v>
      </c>
      <c r="H380" s="64">
        <v>15257.91896029184</v>
      </c>
      <c r="I380" s="63">
        <v>0.15000000000000036</v>
      </c>
      <c r="J380" s="64">
        <v>18890.889000000043</v>
      </c>
      <c r="K380" s="63">
        <v>254.76666666666668</v>
      </c>
      <c r="L380" s="64">
        <v>29298.166666666668</v>
      </c>
      <c r="M380" s="65">
        <v>68650</v>
      </c>
      <c r="N380" s="74">
        <v>2</v>
      </c>
      <c r="O380" s="75">
        <v>34330</v>
      </c>
      <c r="P380" s="68"/>
      <c r="Q380" s="69"/>
      <c r="R380" s="70">
        <v>2</v>
      </c>
      <c r="S380" s="69">
        <v>34325</v>
      </c>
      <c r="U380" s="71"/>
      <c r="V380" s="71"/>
      <c r="W380" s="71"/>
    </row>
    <row r="381" spans="1:23" ht="16.5">
      <c r="A381" s="72" t="s">
        <v>2885</v>
      </c>
      <c r="B381" s="73" t="s">
        <v>2886</v>
      </c>
      <c r="C381" s="63">
        <v>18.100000000000136</v>
      </c>
      <c r="D381" s="64">
        <v>2763.5718932286973</v>
      </c>
      <c r="E381" s="63">
        <v>2.6099999999999852</v>
      </c>
      <c r="F381" s="64">
        <v>2693.3844155844004</v>
      </c>
      <c r="G381" s="63">
        <v>1.4500000000000028</v>
      </c>
      <c r="H381" s="64">
        <v>11230.447965697067</v>
      </c>
      <c r="I381" s="63">
        <v>8.9999999999999858E-2</v>
      </c>
      <c r="J381" s="64">
        <v>11334.533399999982</v>
      </c>
      <c r="K381" s="63">
        <v>29.566666666666666</v>
      </c>
      <c r="L381" s="64">
        <v>3400.1666666666665</v>
      </c>
      <c r="M381" s="65">
        <v>31420</v>
      </c>
      <c r="N381" s="74">
        <v>2</v>
      </c>
      <c r="O381" s="75">
        <v>15710</v>
      </c>
      <c r="P381" s="68"/>
      <c r="Q381" s="69"/>
      <c r="R381" s="70">
        <v>2</v>
      </c>
      <c r="S381" s="69">
        <v>15710</v>
      </c>
      <c r="U381" s="71"/>
      <c r="V381" s="71"/>
      <c r="W381" s="71"/>
    </row>
    <row r="382" spans="1:23" ht="16.5">
      <c r="A382" s="72" t="s">
        <v>2887</v>
      </c>
      <c r="B382" s="73" t="s">
        <v>2888</v>
      </c>
      <c r="C382" s="63">
        <v>21.100000000000136</v>
      </c>
      <c r="D382" s="64">
        <v>3221.6224832665998</v>
      </c>
      <c r="E382" s="63">
        <v>3.3700000000000045</v>
      </c>
      <c r="F382" s="64">
        <v>3477.6649350649395</v>
      </c>
      <c r="G382" s="63">
        <v>1.8499999999999943</v>
      </c>
      <c r="H382" s="64">
        <v>14328.502576923773</v>
      </c>
      <c r="I382" s="63">
        <v>5.0000000000000044E-2</v>
      </c>
      <c r="J382" s="64">
        <v>6296.9630000000052</v>
      </c>
      <c r="K382" s="63">
        <v>33.35</v>
      </c>
      <c r="L382" s="64">
        <v>3835.25</v>
      </c>
      <c r="M382" s="65">
        <v>31160</v>
      </c>
      <c r="N382" s="74">
        <v>2</v>
      </c>
      <c r="O382" s="75">
        <v>15580</v>
      </c>
      <c r="P382" s="68"/>
      <c r="Q382" s="69"/>
      <c r="R382" s="70">
        <v>2</v>
      </c>
      <c r="S382" s="69">
        <v>15580</v>
      </c>
      <c r="U382" s="71"/>
      <c r="V382" s="71"/>
      <c r="W382" s="71"/>
    </row>
    <row r="383" spans="1:23" ht="16.5">
      <c r="A383" s="72" t="s">
        <v>2889</v>
      </c>
      <c r="B383" s="73" t="s">
        <v>2890</v>
      </c>
      <c r="C383" s="63">
        <v>24.900000000000091</v>
      </c>
      <c r="D383" s="64">
        <v>3801.8198973146023</v>
      </c>
      <c r="E383" s="63">
        <v>8.4099999999999966</v>
      </c>
      <c r="F383" s="64">
        <v>8678.6831168831141</v>
      </c>
      <c r="G383" s="63">
        <v>4.25</v>
      </c>
      <c r="H383" s="64">
        <v>32916.830244284443</v>
      </c>
      <c r="I383" s="63">
        <v>7.0000000000000284E-2</v>
      </c>
      <c r="J383" s="64">
        <v>8815.7482000000346</v>
      </c>
      <c r="K383" s="63">
        <v>208.65</v>
      </c>
      <c r="L383" s="64">
        <v>23994.75</v>
      </c>
      <c r="M383" s="65">
        <v>78210</v>
      </c>
      <c r="N383" s="74">
        <v>2</v>
      </c>
      <c r="O383" s="75">
        <v>39110</v>
      </c>
      <c r="P383" s="68"/>
      <c r="Q383" s="69"/>
      <c r="R383" s="70">
        <v>2</v>
      </c>
      <c r="S383" s="69">
        <v>39105</v>
      </c>
      <c r="U383" s="71"/>
      <c r="V383" s="71"/>
      <c r="W383" s="71"/>
    </row>
    <row r="384" spans="1:23" ht="16.5">
      <c r="A384" s="72" t="s">
        <v>2891</v>
      </c>
      <c r="B384" s="73" t="s">
        <v>2892</v>
      </c>
      <c r="C384" s="63">
        <v>14.900000000000091</v>
      </c>
      <c r="D384" s="64">
        <v>2274.9845971882614</v>
      </c>
      <c r="E384" s="63">
        <v>2.4599999999999795</v>
      </c>
      <c r="F384" s="64">
        <v>2538.5922077921869</v>
      </c>
      <c r="G384" s="63">
        <v>1.7800000000000011</v>
      </c>
      <c r="H384" s="64">
        <v>13786.34301995914</v>
      </c>
      <c r="I384" s="63">
        <v>0.17999999999999972</v>
      </c>
      <c r="J384" s="64">
        <v>22669.066799999964</v>
      </c>
      <c r="K384" s="63">
        <v>7.9333333333333336</v>
      </c>
      <c r="L384" s="64">
        <v>912.33333333333337</v>
      </c>
      <c r="M384" s="65">
        <v>42180</v>
      </c>
      <c r="N384" s="74">
        <v>2</v>
      </c>
      <c r="O384" s="75">
        <v>21090</v>
      </c>
      <c r="P384" s="68"/>
      <c r="Q384" s="69"/>
      <c r="R384" s="70">
        <v>2</v>
      </c>
      <c r="S384" s="69">
        <v>21090</v>
      </c>
      <c r="U384" s="71"/>
      <c r="V384" s="71"/>
      <c r="W384" s="71"/>
    </row>
    <row r="385" spans="1:23" ht="16.5">
      <c r="A385" s="72" t="s">
        <v>2893</v>
      </c>
      <c r="B385" s="73" t="s">
        <v>2894</v>
      </c>
      <c r="C385" s="63">
        <v>30.400000000000091</v>
      </c>
      <c r="D385" s="64">
        <v>4641.5793123840895</v>
      </c>
      <c r="E385" s="63">
        <v>5.3700000000000045</v>
      </c>
      <c r="F385" s="64">
        <v>5541.5610389610438</v>
      </c>
      <c r="G385" s="63">
        <v>3.769999999999996</v>
      </c>
      <c r="H385" s="64">
        <v>29199.164710812289</v>
      </c>
      <c r="I385" s="63">
        <v>0</v>
      </c>
      <c r="J385" s="64">
        <v>0</v>
      </c>
      <c r="K385" s="63">
        <v>109.35</v>
      </c>
      <c r="L385" s="64">
        <v>12575.25</v>
      </c>
      <c r="M385" s="65">
        <v>51960</v>
      </c>
      <c r="N385" s="74">
        <v>2</v>
      </c>
      <c r="O385" s="75">
        <v>25980</v>
      </c>
      <c r="P385" s="68"/>
      <c r="Q385" s="69"/>
      <c r="R385" s="70">
        <v>2</v>
      </c>
      <c r="S385" s="69">
        <v>25980</v>
      </c>
      <c r="U385" s="71"/>
      <c r="V385" s="71"/>
      <c r="W385" s="71"/>
    </row>
    <row r="386" spans="1:23" ht="16.5">
      <c r="A386" s="72" t="s">
        <v>2895</v>
      </c>
      <c r="B386" s="73" t="s">
        <v>2896</v>
      </c>
      <c r="C386" s="63">
        <v>19.899999999999977</v>
      </c>
      <c r="D386" s="64">
        <v>3038.4022472514143</v>
      </c>
      <c r="E386" s="63">
        <v>3.960000000000008</v>
      </c>
      <c r="F386" s="64">
        <v>4086.5142857142941</v>
      </c>
      <c r="G386" s="63">
        <v>2.5600000000000023</v>
      </c>
      <c r="H386" s="64">
        <v>19827.549511851354</v>
      </c>
      <c r="I386" s="63">
        <v>3.9999999999999591E-2</v>
      </c>
      <c r="J386" s="64">
        <v>5037.5703999999487</v>
      </c>
      <c r="K386" s="63">
        <v>255.88333333333333</v>
      </c>
      <c r="L386" s="64">
        <v>29426.583333333332</v>
      </c>
      <c r="M386" s="65">
        <v>61420</v>
      </c>
      <c r="N386" s="74">
        <v>1</v>
      </c>
      <c r="O386" s="75">
        <v>61420</v>
      </c>
      <c r="P386" s="68"/>
      <c r="Q386" s="69">
        <v>61420</v>
      </c>
      <c r="R386" s="70">
        <v>1</v>
      </c>
      <c r="S386" s="69"/>
      <c r="U386" s="71"/>
      <c r="V386" s="71"/>
      <c r="W386" s="71"/>
    </row>
    <row r="387" spans="1:23" ht="16.5">
      <c r="A387" s="72" t="s">
        <v>2897</v>
      </c>
      <c r="B387" s="73" t="s">
        <v>2898</v>
      </c>
      <c r="C387" s="63">
        <v>24.799999999999955</v>
      </c>
      <c r="D387" s="64">
        <v>3786.5515443133177</v>
      </c>
      <c r="E387" s="63">
        <v>3.8199999999999932</v>
      </c>
      <c r="F387" s="64">
        <v>3942.0415584415509</v>
      </c>
      <c r="G387" s="63">
        <v>1.3599999999999959</v>
      </c>
      <c r="H387" s="64">
        <v>10533.385678170989</v>
      </c>
      <c r="I387" s="63">
        <v>0</v>
      </c>
      <c r="J387" s="64">
        <v>0</v>
      </c>
      <c r="K387" s="63">
        <v>25.483333333333334</v>
      </c>
      <c r="L387" s="64">
        <v>2930.5833333333335</v>
      </c>
      <c r="M387" s="65">
        <v>21190</v>
      </c>
      <c r="N387" s="74">
        <v>1</v>
      </c>
      <c r="O387" s="75">
        <v>21190</v>
      </c>
      <c r="P387" s="68"/>
      <c r="Q387" s="69">
        <v>21190</v>
      </c>
      <c r="R387" s="70">
        <v>1</v>
      </c>
      <c r="S387" s="69"/>
      <c r="U387" s="71"/>
      <c r="V387" s="71"/>
      <c r="W387" s="71"/>
    </row>
    <row r="388" spans="1:23" ht="16.5">
      <c r="A388" s="72" t="s">
        <v>2899</v>
      </c>
      <c r="B388" s="73" t="s">
        <v>2900</v>
      </c>
      <c r="C388" s="63">
        <v>26.600000000000023</v>
      </c>
      <c r="D388" s="64">
        <v>4061.3818983360698</v>
      </c>
      <c r="E388" s="63">
        <v>4.4200000000000017</v>
      </c>
      <c r="F388" s="64">
        <v>4561.2103896103908</v>
      </c>
      <c r="G388" s="63">
        <v>1.4199999999999946</v>
      </c>
      <c r="H388" s="64">
        <v>10998.093869854996</v>
      </c>
      <c r="I388" s="63">
        <v>0.13000000000000034</v>
      </c>
      <c r="J388" s="64">
        <v>16372.103800000043</v>
      </c>
      <c r="K388" s="63">
        <v>0</v>
      </c>
      <c r="L388" s="64">
        <v>0</v>
      </c>
      <c r="M388" s="65">
        <v>35990</v>
      </c>
      <c r="N388" s="74">
        <v>1</v>
      </c>
      <c r="O388" s="75">
        <v>35990</v>
      </c>
      <c r="P388" s="68"/>
      <c r="Q388" s="69">
        <v>35990</v>
      </c>
      <c r="R388" s="70">
        <v>1</v>
      </c>
      <c r="S388" s="69"/>
      <c r="U388" s="71"/>
      <c r="V388" s="71"/>
      <c r="W388" s="71"/>
    </row>
    <row r="389" spans="1:23" ht="16.5">
      <c r="A389" s="72" t="s">
        <v>2901</v>
      </c>
      <c r="B389" s="73" t="s">
        <v>2902</v>
      </c>
      <c r="C389" s="63">
        <v>13.600000000000023</v>
      </c>
      <c r="D389" s="64">
        <v>2076.4960081718268</v>
      </c>
      <c r="E389" s="63">
        <v>0.77000000000001023</v>
      </c>
      <c r="F389" s="64">
        <v>794.6000000000106</v>
      </c>
      <c r="G389" s="63">
        <v>0.53999999999999915</v>
      </c>
      <c r="H389" s="64">
        <v>4182.3737251561342</v>
      </c>
      <c r="I389" s="63">
        <v>2.0000000000000018E-2</v>
      </c>
      <c r="J389" s="64">
        <v>2518.7852000000021</v>
      </c>
      <c r="K389" s="63">
        <v>31.866666666666667</v>
      </c>
      <c r="L389" s="64">
        <v>3664.6666666666665</v>
      </c>
      <c r="M389" s="65">
        <v>13240</v>
      </c>
      <c r="N389" s="74">
        <v>1</v>
      </c>
      <c r="O389" s="75">
        <v>13240</v>
      </c>
      <c r="P389" s="68"/>
      <c r="Q389" s="69">
        <v>13240</v>
      </c>
      <c r="R389" s="70">
        <v>1</v>
      </c>
      <c r="S389" s="69"/>
      <c r="U389" s="71"/>
      <c r="V389" s="71"/>
      <c r="W389" s="71"/>
    </row>
    <row r="390" spans="1:23" ht="16.5">
      <c r="A390" s="72" t="s">
        <v>2903</v>
      </c>
      <c r="B390" s="73" t="s">
        <v>2904</v>
      </c>
      <c r="C390" s="63">
        <v>15</v>
      </c>
      <c r="D390" s="64">
        <v>2290.252950189511</v>
      </c>
      <c r="E390" s="63">
        <v>2.5199999999999818</v>
      </c>
      <c r="F390" s="64">
        <v>2600.5090909090723</v>
      </c>
      <c r="G390" s="63">
        <v>1.3400000000000034</v>
      </c>
      <c r="H390" s="64">
        <v>10378.482947609709</v>
      </c>
      <c r="I390" s="63">
        <v>6.0000000000000053E-2</v>
      </c>
      <c r="J390" s="64">
        <v>7556.3556000000062</v>
      </c>
      <c r="K390" s="63">
        <v>38.450000000000003</v>
      </c>
      <c r="L390" s="64">
        <v>4421.75</v>
      </c>
      <c r="M390" s="65">
        <v>27250</v>
      </c>
      <c r="N390" s="74">
        <v>1</v>
      </c>
      <c r="O390" s="75">
        <v>27250</v>
      </c>
      <c r="P390" s="68"/>
      <c r="Q390" s="69">
        <v>27250</v>
      </c>
      <c r="R390" s="70">
        <v>1</v>
      </c>
      <c r="S390" s="69"/>
      <c r="U390" s="71"/>
      <c r="V390" s="71"/>
      <c r="W390" s="71"/>
    </row>
    <row r="391" spans="1:23" ht="16.5">
      <c r="A391" s="72" t="s">
        <v>2905</v>
      </c>
      <c r="B391" s="73" t="s">
        <v>2906</v>
      </c>
      <c r="C391" s="63">
        <v>47.799999999999955</v>
      </c>
      <c r="D391" s="64">
        <v>7298.272734603901</v>
      </c>
      <c r="E391" s="63">
        <v>3.1999999999999886</v>
      </c>
      <c r="F391" s="64">
        <v>3302.2337662337545</v>
      </c>
      <c r="G391" s="63">
        <v>1.7599999999999909</v>
      </c>
      <c r="H391" s="64">
        <v>13631.440289397722</v>
      </c>
      <c r="I391" s="63">
        <v>0</v>
      </c>
      <c r="J391" s="64">
        <v>0</v>
      </c>
      <c r="K391" s="63">
        <v>274.13333333333333</v>
      </c>
      <c r="L391" s="64">
        <v>31525.333333333332</v>
      </c>
      <c r="M391" s="65">
        <v>55760</v>
      </c>
      <c r="N391" s="74">
        <v>2</v>
      </c>
      <c r="O391" s="75">
        <v>27880</v>
      </c>
      <c r="P391" s="68"/>
      <c r="Q391" s="69"/>
      <c r="R391" s="70">
        <v>2</v>
      </c>
      <c r="S391" s="69">
        <v>27880</v>
      </c>
      <c r="U391" s="71"/>
      <c r="V391" s="71"/>
      <c r="W391" s="71"/>
    </row>
    <row r="392" spans="1:23" ht="16.5">
      <c r="A392" s="72" t="s">
        <v>2907</v>
      </c>
      <c r="B392" s="73" t="s">
        <v>2908</v>
      </c>
      <c r="C392" s="63">
        <v>22.5</v>
      </c>
      <c r="D392" s="64">
        <v>3435.3794252842663</v>
      </c>
      <c r="E392" s="63">
        <v>4.2400000000000091</v>
      </c>
      <c r="F392" s="64">
        <v>4375.4597402597492</v>
      </c>
      <c r="G392" s="63">
        <v>2.8799999999999955</v>
      </c>
      <c r="H392" s="64">
        <v>22305.993200832716</v>
      </c>
      <c r="I392" s="63">
        <v>8.9999999999999858E-2</v>
      </c>
      <c r="J392" s="64">
        <v>11334.533399999982</v>
      </c>
      <c r="K392" s="63">
        <v>31.1</v>
      </c>
      <c r="L392" s="64">
        <v>3576.5</v>
      </c>
      <c r="M392" s="65">
        <v>45030</v>
      </c>
      <c r="N392" s="74">
        <v>2</v>
      </c>
      <c r="O392" s="75">
        <v>22520</v>
      </c>
      <c r="P392" s="68"/>
      <c r="Q392" s="69"/>
      <c r="R392" s="70">
        <v>2</v>
      </c>
      <c r="S392" s="69">
        <v>22515</v>
      </c>
      <c r="U392" s="71"/>
      <c r="V392" s="71"/>
      <c r="W392" s="71"/>
    </row>
    <row r="393" spans="1:23" ht="16.5">
      <c r="A393" s="72" t="s">
        <v>2909</v>
      </c>
      <c r="B393" s="73" t="s">
        <v>2910</v>
      </c>
      <c r="C393" s="63">
        <v>17</v>
      </c>
      <c r="D393" s="64">
        <v>2595.6200102147791</v>
      </c>
      <c r="E393" s="63">
        <v>2.1599999999999966</v>
      </c>
      <c r="F393" s="64">
        <v>2229.007792207789</v>
      </c>
      <c r="G393" s="63">
        <v>1.2000000000000028</v>
      </c>
      <c r="H393" s="64">
        <v>9294.1638336803353</v>
      </c>
      <c r="I393" s="63">
        <v>2.9999999999999805E-2</v>
      </c>
      <c r="J393" s="64">
        <v>3778.1777999999754</v>
      </c>
      <c r="K393" s="63">
        <v>0</v>
      </c>
      <c r="L393" s="64">
        <v>0</v>
      </c>
      <c r="M393" s="65">
        <v>17900</v>
      </c>
      <c r="N393" s="74">
        <v>2</v>
      </c>
      <c r="O393" s="75">
        <v>8950</v>
      </c>
      <c r="P393" s="68"/>
      <c r="Q393" s="69"/>
      <c r="R393" s="70">
        <v>2</v>
      </c>
      <c r="S393" s="69">
        <v>8950</v>
      </c>
      <c r="U393" s="71"/>
      <c r="V393" s="71"/>
      <c r="W393" s="71"/>
    </row>
    <row r="394" spans="1:23" ht="16.5">
      <c r="A394" s="72" t="s">
        <v>2911</v>
      </c>
      <c r="B394" s="73" t="s">
        <v>2912</v>
      </c>
      <c r="C394" s="63">
        <v>21.299999999999955</v>
      </c>
      <c r="D394" s="64">
        <v>3252.1591892690985</v>
      </c>
      <c r="E394" s="63">
        <v>3.8500000000000227</v>
      </c>
      <c r="F394" s="64">
        <v>3973.0000000000232</v>
      </c>
      <c r="G394" s="63">
        <v>2.4699999999999989</v>
      </c>
      <c r="H394" s="64">
        <v>19130.487224325305</v>
      </c>
      <c r="I394" s="63">
        <v>0.10000000000000009</v>
      </c>
      <c r="J394" s="64">
        <v>12593.92600000001</v>
      </c>
      <c r="K394" s="63">
        <v>0</v>
      </c>
      <c r="L394" s="64">
        <v>0</v>
      </c>
      <c r="M394" s="65">
        <v>38950</v>
      </c>
      <c r="N394" s="74">
        <v>2</v>
      </c>
      <c r="O394" s="75">
        <v>19480</v>
      </c>
      <c r="P394" s="68"/>
      <c r="Q394" s="69"/>
      <c r="R394" s="70">
        <v>2</v>
      </c>
      <c r="S394" s="69">
        <v>19475</v>
      </c>
      <c r="U394" s="71"/>
      <c r="V394" s="71"/>
      <c r="W394" s="71"/>
    </row>
    <row r="395" spans="1:23" ht="16.5">
      <c r="A395" s="72" t="s">
        <v>2913</v>
      </c>
      <c r="B395" s="73" t="s">
        <v>2914</v>
      </c>
      <c r="C395" s="63">
        <v>13.700000000000045</v>
      </c>
      <c r="D395" s="64">
        <v>2091.7643611730937</v>
      </c>
      <c r="E395" s="63">
        <v>3.8500000000000227</v>
      </c>
      <c r="F395" s="64">
        <v>3973.0000000000232</v>
      </c>
      <c r="G395" s="63">
        <v>2.1800000000000068</v>
      </c>
      <c r="H395" s="64">
        <v>16884.397631185955</v>
      </c>
      <c r="I395" s="63">
        <v>6.0000000000000053E-2</v>
      </c>
      <c r="J395" s="64">
        <v>7556.3556000000062</v>
      </c>
      <c r="K395" s="63">
        <v>6.2</v>
      </c>
      <c r="L395" s="64">
        <v>713</v>
      </c>
      <c r="M395" s="65">
        <v>31220</v>
      </c>
      <c r="N395" s="74">
        <v>2</v>
      </c>
      <c r="O395" s="75">
        <v>15610</v>
      </c>
      <c r="P395" s="68"/>
      <c r="Q395" s="69"/>
      <c r="R395" s="70">
        <v>2</v>
      </c>
      <c r="S395" s="69">
        <v>15610</v>
      </c>
      <c r="U395" s="71"/>
      <c r="V395" s="71"/>
      <c r="W395" s="71"/>
    </row>
    <row r="396" spans="1:23" ht="16.5">
      <c r="A396" s="72" t="s">
        <v>2915</v>
      </c>
      <c r="B396" s="73" t="s">
        <v>2916</v>
      </c>
      <c r="C396" s="63">
        <v>24.799999999999955</v>
      </c>
      <c r="D396" s="64">
        <v>3786.5515443133177</v>
      </c>
      <c r="E396" s="63">
        <v>4.0600000000000023</v>
      </c>
      <c r="F396" s="64">
        <v>4189.7090909090939</v>
      </c>
      <c r="G396" s="63">
        <v>2.9799999999999898</v>
      </c>
      <c r="H396" s="64">
        <v>23080.506853639366</v>
      </c>
      <c r="I396" s="63">
        <v>0.25</v>
      </c>
      <c r="J396" s="64">
        <v>31484.814999999999</v>
      </c>
      <c r="K396" s="63">
        <v>0.23333333333333334</v>
      </c>
      <c r="L396" s="64">
        <v>26.833333333333332</v>
      </c>
      <c r="M396" s="65">
        <v>62570</v>
      </c>
      <c r="N396" s="74">
        <v>2</v>
      </c>
      <c r="O396" s="75">
        <v>31290</v>
      </c>
      <c r="P396" s="68"/>
      <c r="Q396" s="69"/>
      <c r="R396" s="70">
        <v>2</v>
      </c>
      <c r="S396" s="69">
        <v>31285</v>
      </c>
      <c r="U396" s="71"/>
      <c r="V396" s="71"/>
      <c r="W396" s="71"/>
    </row>
    <row r="397" spans="1:23" ht="16.5">
      <c r="A397" s="72" t="s">
        <v>2917</v>
      </c>
      <c r="B397" s="73" t="s">
        <v>2918</v>
      </c>
      <c r="C397" s="63">
        <v>26.200000000000045</v>
      </c>
      <c r="D397" s="64">
        <v>4000.3084863310196</v>
      </c>
      <c r="E397" s="63">
        <v>0.40000000000000568</v>
      </c>
      <c r="F397" s="64">
        <v>412.77922077922665</v>
      </c>
      <c r="G397" s="63">
        <v>1.9500000000000028</v>
      </c>
      <c r="H397" s="64">
        <v>15103.016229730531</v>
      </c>
      <c r="I397" s="63">
        <v>2.0000000000000018E-2</v>
      </c>
      <c r="J397" s="64">
        <v>2518.7852000000021</v>
      </c>
      <c r="K397" s="63">
        <v>345.28333333333336</v>
      </c>
      <c r="L397" s="64">
        <v>39707.583333333336</v>
      </c>
      <c r="M397" s="65">
        <v>61740</v>
      </c>
      <c r="N397" s="74">
        <v>2</v>
      </c>
      <c r="O397" s="75">
        <v>30870</v>
      </c>
      <c r="P397" s="68"/>
      <c r="Q397" s="69"/>
      <c r="R397" s="70">
        <v>2</v>
      </c>
      <c r="S397" s="69">
        <v>30870</v>
      </c>
      <c r="U397" s="71"/>
      <c r="V397" s="71"/>
      <c r="W397" s="71"/>
    </row>
    <row r="398" spans="1:23" ht="16.5">
      <c r="A398" s="72" t="s">
        <v>2919</v>
      </c>
      <c r="B398" s="73" t="s">
        <v>2920</v>
      </c>
      <c r="C398" s="63">
        <v>37.700000000000045</v>
      </c>
      <c r="D398" s="64">
        <v>5756.1690814763115</v>
      </c>
      <c r="E398" s="63">
        <v>1.1200000000000045</v>
      </c>
      <c r="F398" s="64">
        <v>1155.7818181818229</v>
      </c>
      <c r="G398" s="63">
        <v>0.76999999999999602</v>
      </c>
      <c r="H398" s="64">
        <v>5963.7551266115033</v>
      </c>
      <c r="I398" s="63">
        <v>7.0000000000000284E-2</v>
      </c>
      <c r="J398" s="64">
        <v>8815.7482000000346</v>
      </c>
      <c r="K398" s="63">
        <v>452.3</v>
      </c>
      <c r="L398" s="64">
        <v>52014.5</v>
      </c>
      <c r="M398" s="65">
        <v>73710</v>
      </c>
      <c r="N398" s="74">
        <v>2</v>
      </c>
      <c r="O398" s="75">
        <v>36860</v>
      </c>
      <c r="P398" s="68"/>
      <c r="Q398" s="69"/>
      <c r="R398" s="70">
        <v>2</v>
      </c>
      <c r="S398" s="69">
        <v>36855</v>
      </c>
      <c r="U398" s="71"/>
      <c r="V398" s="71"/>
      <c r="W398" s="71"/>
    </row>
    <row r="399" spans="1:23" ht="16.5">
      <c r="A399" s="72" t="s">
        <v>2921</v>
      </c>
      <c r="B399" s="73" t="s">
        <v>2922</v>
      </c>
      <c r="C399" s="63">
        <v>12</v>
      </c>
      <c r="D399" s="64">
        <v>1832.2023601516089</v>
      </c>
      <c r="E399" s="63">
        <v>1.1900000000000261</v>
      </c>
      <c r="F399" s="64">
        <v>1228.0181818182089</v>
      </c>
      <c r="G399" s="63">
        <v>0.35999999999999943</v>
      </c>
      <c r="H399" s="64">
        <v>2788.2491501040895</v>
      </c>
      <c r="I399" s="63">
        <v>0.12000000000000011</v>
      </c>
      <c r="J399" s="64">
        <v>15112.711200000012</v>
      </c>
      <c r="K399" s="63">
        <v>0</v>
      </c>
      <c r="L399" s="64">
        <v>0</v>
      </c>
      <c r="M399" s="65">
        <v>20960</v>
      </c>
      <c r="N399" s="74">
        <v>2</v>
      </c>
      <c r="O399" s="75">
        <v>10480</v>
      </c>
      <c r="P399" s="68"/>
      <c r="Q399" s="69"/>
      <c r="R399" s="70">
        <v>2</v>
      </c>
      <c r="S399" s="69">
        <v>10480</v>
      </c>
      <c r="U399" s="71"/>
      <c r="V399" s="71"/>
      <c r="W399" s="71"/>
    </row>
    <row r="400" spans="1:23" ht="16.5">
      <c r="A400" s="72" t="s">
        <v>2923</v>
      </c>
      <c r="B400" s="73" t="s">
        <v>2924</v>
      </c>
      <c r="C400" s="63">
        <v>38.099999999999909</v>
      </c>
      <c r="D400" s="64">
        <v>5817.2424934813444</v>
      </c>
      <c r="E400" s="63">
        <v>4.3900000000000148</v>
      </c>
      <c r="F400" s="64">
        <v>4530.2519480519632</v>
      </c>
      <c r="G400" s="63">
        <v>1.490000000000002</v>
      </c>
      <c r="H400" s="64">
        <v>11540.253426819738</v>
      </c>
      <c r="I400" s="63">
        <v>8.0000000000000071E-2</v>
      </c>
      <c r="J400" s="64">
        <v>10075.140800000008</v>
      </c>
      <c r="K400" s="63">
        <v>0</v>
      </c>
      <c r="L400" s="64">
        <v>0</v>
      </c>
      <c r="M400" s="65">
        <v>31960</v>
      </c>
      <c r="N400" s="74">
        <v>2</v>
      </c>
      <c r="O400" s="75">
        <v>15980</v>
      </c>
      <c r="P400" s="68"/>
      <c r="Q400" s="69"/>
      <c r="R400" s="70">
        <v>2</v>
      </c>
      <c r="S400" s="69">
        <v>15980</v>
      </c>
      <c r="U400" s="71"/>
      <c r="V400" s="71"/>
      <c r="W400" s="71"/>
    </row>
    <row r="401" spans="1:23" ht="16.5">
      <c r="A401" s="72" t="s">
        <v>2925</v>
      </c>
      <c r="B401" s="73" t="s">
        <v>2926</v>
      </c>
      <c r="C401" s="63">
        <v>4.5</v>
      </c>
      <c r="D401" s="64">
        <v>687.07588505685328</v>
      </c>
      <c r="E401" s="63">
        <v>0</v>
      </c>
      <c r="F401" s="64">
        <v>0</v>
      </c>
      <c r="G401" s="63">
        <v>0</v>
      </c>
      <c r="H401" s="64">
        <v>0</v>
      </c>
      <c r="I401" s="63">
        <v>0</v>
      </c>
      <c r="J401" s="64">
        <v>0</v>
      </c>
      <c r="K401" s="63">
        <v>0</v>
      </c>
      <c r="L401" s="64">
        <v>0</v>
      </c>
      <c r="M401" s="65">
        <v>690</v>
      </c>
      <c r="N401" s="74">
        <v>2</v>
      </c>
      <c r="O401" s="75">
        <v>350</v>
      </c>
      <c r="P401" s="68"/>
      <c r="Q401" s="69"/>
      <c r="R401" s="70">
        <v>2</v>
      </c>
      <c r="S401" s="69">
        <v>345</v>
      </c>
      <c r="U401" s="71"/>
      <c r="V401" s="71"/>
      <c r="W401" s="71"/>
    </row>
    <row r="402" spans="1:23" ht="16.5">
      <c r="A402" s="72" t="s">
        <v>2927</v>
      </c>
      <c r="B402" s="73" t="s">
        <v>2928</v>
      </c>
      <c r="C402" s="63">
        <v>3.2999999999999545</v>
      </c>
      <c r="D402" s="64">
        <v>503.85564904168547</v>
      </c>
      <c r="E402" s="63">
        <v>0</v>
      </c>
      <c r="F402" s="64">
        <v>0</v>
      </c>
      <c r="G402" s="63">
        <v>0</v>
      </c>
      <c r="H402" s="64">
        <v>0</v>
      </c>
      <c r="I402" s="63">
        <v>0</v>
      </c>
      <c r="J402" s="64">
        <v>0</v>
      </c>
      <c r="K402" s="63">
        <v>0</v>
      </c>
      <c r="L402" s="64">
        <v>0</v>
      </c>
      <c r="M402" s="65">
        <v>500</v>
      </c>
      <c r="N402" s="74">
        <v>2</v>
      </c>
      <c r="O402" s="75">
        <v>250</v>
      </c>
      <c r="P402" s="68"/>
      <c r="Q402" s="69"/>
      <c r="R402" s="70">
        <v>2</v>
      </c>
      <c r="S402" s="69">
        <v>250</v>
      </c>
      <c r="U402" s="71"/>
      <c r="V402" s="71"/>
      <c r="W402" s="71"/>
    </row>
    <row r="403" spans="1:23" ht="17.25" thickBot="1">
      <c r="A403" s="86" t="s">
        <v>2929</v>
      </c>
      <c r="B403" s="87" t="s">
        <v>2930</v>
      </c>
      <c r="C403" s="63">
        <v>2.7999999999999545</v>
      </c>
      <c r="D403" s="64">
        <v>427.51388403536845</v>
      </c>
      <c r="E403" s="63">
        <v>0</v>
      </c>
      <c r="F403" s="64">
        <v>0</v>
      </c>
      <c r="G403" s="63">
        <v>0</v>
      </c>
      <c r="H403" s="64">
        <v>0</v>
      </c>
      <c r="I403" s="63">
        <v>0</v>
      </c>
      <c r="J403" s="64">
        <v>0</v>
      </c>
      <c r="K403" s="63">
        <v>0</v>
      </c>
      <c r="L403" s="64">
        <v>0</v>
      </c>
      <c r="M403" s="65">
        <v>430</v>
      </c>
      <c r="N403" s="88">
        <v>2</v>
      </c>
      <c r="O403" s="89">
        <v>220</v>
      </c>
      <c r="P403" s="68"/>
      <c r="Q403" s="69"/>
      <c r="R403" s="70">
        <v>2</v>
      </c>
      <c r="S403" s="69">
        <v>215</v>
      </c>
      <c r="U403" s="71"/>
      <c r="V403" s="71"/>
      <c r="W403" s="71"/>
    </row>
    <row r="404" spans="1:23" ht="16.5">
      <c r="M404" s="92">
        <v>20547030</v>
      </c>
      <c r="O404" s="94">
        <v>12593780</v>
      </c>
      <c r="P404" s="95"/>
      <c r="Q404" s="69">
        <v>4681970</v>
      </c>
      <c r="R404" s="96"/>
      <c r="S404" s="69">
        <v>7911095</v>
      </c>
      <c r="U404" s="71"/>
      <c r="V404" s="71"/>
      <c r="W404" s="71"/>
    </row>
    <row r="405" spans="1:23">
      <c r="K405" s="97" t="s">
        <v>2931</v>
      </c>
      <c r="M405" s="98"/>
      <c r="N405" s="99"/>
      <c r="Q405" s="102"/>
      <c r="R405" s="71"/>
      <c r="S405" s="103"/>
      <c r="U405" s="71"/>
      <c r="V405" s="71"/>
      <c r="W405" s="71"/>
    </row>
    <row r="406" spans="1:23">
      <c r="Q406" s="71"/>
      <c r="R406" s="71"/>
      <c r="S406" s="102"/>
    </row>
    <row r="407" spans="1:23">
      <c r="Q407" s="71"/>
      <c r="R407" s="71"/>
      <c r="S407" s="105"/>
    </row>
    <row r="408" spans="1:23">
      <c r="Q408" s="71"/>
      <c r="R408" s="71"/>
      <c r="S408" s="71"/>
    </row>
    <row r="409" spans="1:23">
      <c r="Q409" s="71"/>
      <c r="R409" s="71"/>
      <c r="S409" s="71"/>
    </row>
    <row r="410" spans="1:23">
      <c r="Q410" s="71"/>
      <c r="R410" s="71"/>
      <c r="S410" s="71"/>
    </row>
    <row r="411" spans="1:23">
      <c r="Q411" s="71"/>
      <c r="R411" s="71"/>
      <c r="S411" s="71"/>
    </row>
    <row r="412" spans="1:23">
      <c r="Q412" s="71"/>
      <c r="R412" s="71"/>
      <c r="S412" s="71"/>
    </row>
    <row r="413" spans="1:23">
      <c r="Q413" s="71"/>
      <c r="R413" s="71"/>
      <c r="S413" s="71"/>
    </row>
    <row r="414" spans="1:23">
      <c r="Q414" s="71"/>
      <c r="R414" s="71"/>
      <c r="S414" s="71"/>
    </row>
    <row r="415" spans="1:23">
      <c r="Q415" s="71"/>
      <c r="R415" s="71"/>
      <c r="S415" s="71"/>
    </row>
    <row r="416" spans="1:23">
      <c r="Q416" s="71"/>
      <c r="R416" s="71"/>
      <c r="S416" s="71"/>
    </row>
    <row r="417" spans="17:19">
      <c r="Q417" s="71"/>
      <c r="R417" s="71"/>
      <c r="S417" s="71"/>
    </row>
    <row r="418" spans="17:19">
      <c r="Q418" s="71"/>
      <c r="R418" s="71"/>
      <c r="S418" s="71"/>
    </row>
    <row r="419" spans="17:19">
      <c r="Q419" s="71"/>
      <c r="R419" s="71"/>
      <c r="S419" s="71"/>
    </row>
    <row r="420" spans="17:19">
      <c r="Q420" s="71"/>
      <c r="R420" s="71"/>
      <c r="S420" s="71"/>
    </row>
    <row r="421" spans="17:19">
      <c r="Q421" s="71"/>
      <c r="R421" s="71"/>
      <c r="S421" s="71"/>
    </row>
    <row r="422" spans="17:19">
      <c r="Q422" s="71"/>
      <c r="R422" s="71"/>
      <c r="S422" s="71"/>
    </row>
    <row r="423" spans="17:19">
      <c r="Q423" s="71"/>
      <c r="R423" s="71"/>
      <c r="S423" s="71"/>
    </row>
    <row r="424" spans="17:19">
      <c r="Q424" s="71"/>
      <c r="R424" s="71"/>
      <c r="S424" s="71"/>
    </row>
    <row r="425" spans="17:19">
      <c r="Q425" s="71"/>
      <c r="R425" s="71"/>
      <c r="S425" s="71"/>
    </row>
    <row r="426" spans="17:19">
      <c r="Q426" s="71"/>
      <c r="R426" s="71"/>
      <c r="S426" s="71"/>
    </row>
    <row r="427" spans="17:19">
      <c r="Q427" s="71"/>
      <c r="R427" s="71"/>
      <c r="S427" s="71"/>
    </row>
    <row r="428" spans="17:19">
      <c r="Q428" s="71"/>
      <c r="R428" s="71"/>
      <c r="S428" s="71"/>
    </row>
    <row r="429" spans="17:19">
      <c r="Q429" s="71"/>
      <c r="R429" s="71"/>
      <c r="S429" s="71"/>
    </row>
    <row r="430" spans="17:19">
      <c r="Q430" s="71"/>
      <c r="R430" s="71"/>
      <c r="S430" s="71"/>
    </row>
    <row r="431" spans="17:19">
      <c r="Q431" s="71"/>
      <c r="R431" s="71"/>
      <c r="S431" s="71"/>
    </row>
    <row r="432" spans="17:19">
      <c r="Q432" s="71"/>
      <c r="R432" s="71"/>
      <c r="S432" s="71"/>
    </row>
    <row r="433" spans="17:19">
      <c r="Q433" s="71"/>
      <c r="R433" s="71"/>
      <c r="S433" s="71"/>
    </row>
    <row r="434" spans="17:19">
      <c r="Q434" s="71"/>
      <c r="R434" s="71"/>
      <c r="S434" s="71"/>
    </row>
    <row r="435" spans="17:19">
      <c r="Q435" s="71"/>
      <c r="R435" s="71"/>
      <c r="S435" s="71"/>
    </row>
    <row r="436" spans="17:19">
      <c r="Q436" s="71"/>
      <c r="R436" s="71"/>
      <c r="S436" s="71"/>
    </row>
    <row r="437" spans="17:19">
      <c r="Q437" s="71"/>
      <c r="R437" s="71"/>
      <c r="S437" s="71"/>
    </row>
    <row r="438" spans="17:19">
      <c r="Q438" s="71"/>
      <c r="R438" s="71"/>
      <c r="S438" s="71"/>
    </row>
    <row r="439" spans="17:19">
      <c r="Q439" s="71"/>
      <c r="R439" s="71"/>
      <c r="S439" s="71"/>
    </row>
    <row r="440" spans="17:19">
      <c r="Q440" s="71"/>
      <c r="R440" s="71"/>
      <c r="S440" s="71"/>
    </row>
    <row r="441" spans="17:19">
      <c r="Q441" s="71"/>
      <c r="R441" s="71"/>
      <c r="S441" s="71"/>
    </row>
    <row r="442" spans="17:19">
      <c r="Q442" s="71"/>
      <c r="R442" s="71"/>
      <c r="S442" s="71"/>
    </row>
    <row r="443" spans="17:19">
      <c r="Q443" s="71"/>
      <c r="R443" s="71"/>
      <c r="S443" s="71"/>
    </row>
    <row r="444" spans="17:19">
      <c r="Q444" s="71"/>
      <c r="R444" s="71"/>
      <c r="S444" s="71"/>
    </row>
    <row r="445" spans="17:19">
      <c r="Q445" s="71"/>
      <c r="R445" s="71"/>
      <c r="S445" s="71"/>
    </row>
    <row r="446" spans="17:19">
      <c r="Q446" s="71"/>
      <c r="R446" s="71"/>
      <c r="S446" s="71"/>
    </row>
    <row r="447" spans="17:19">
      <c r="Q447" s="71"/>
      <c r="R447" s="71"/>
      <c r="S447" s="71"/>
    </row>
    <row r="448" spans="17:19">
      <c r="Q448" s="71"/>
      <c r="R448" s="71"/>
      <c r="S448" s="71"/>
    </row>
    <row r="449" spans="17:19">
      <c r="Q449" s="71"/>
      <c r="R449" s="71"/>
      <c r="S449" s="71"/>
    </row>
    <row r="450" spans="17:19">
      <c r="Q450" s="71"/>
      <c r="R450" s="71"/>
      <c r="S450" s="71"/>
    </row>
    <row r="451" spans="17:19">
      <c r="Q451" s="71"/>
      <c r="R451" s="71"/>
      <c r="S451" s="71"/>
    </row>
    <row r="452" spans="17:19">
      <c r="Q452" s="71"/>
      <c r="R452" s="71"/>
      <c r="S452" s="71"/>
    </row>
    <row r="453" spans="17:19">
      <c r="Q453" s="71"/>
      <c r="R453" s="71"/>
      <c r="S453" s="71"/>
    </row>
    <row r="454" spans="17:19">
      <c r="Q454" s="71"/>
      <c r="R454" s="71"/>
      <c r="S454" s="71"/>
    </row>
    <row r="455" spans="17:19">
      <c r="Q455" s="71"/>
      <c r="R455" s="71"/>
      <c r="S455" s="71"/>
    </row>
    <row r="456" spans="17:19">
      <c r="Q456" s="71"/>
      <c r="R456" s="71"/>
      <c r="S456" s="71"/>
    </row>
    <row r="457" spans="17:19">
      <c r="Q457" s="71"/>
      <c r="R457" s="71"/>
      <c r="S457" s="71"/>
    </row>
    <row r="458" spans="17:19">
      <c r="Q458" s="71"/>
      <c r="R458" s="71"/>
      <c r="S458" s="71"/>
    </row>
    <row r="459" spans="17:19">
      <c r="Q459" s="71"/>
      <c r="R459" s="71"/>
      <c r="S459" s="71"/>
    </row>
    <row r="460" spans="17:19">
      <c r="Q460" s="71"/>
      <c r="R460" s="71"/>
      <c r="S460" s="71"/>
    </row>
    <row r="461" spans="17:19">
      <c r="Q461" s="71"/>
      <c r="R461" s="71"/>
      <c r="S461" s="71"/>
    </row>
    <row r="462" spans="17:19">
      <c r="Q462" s="71"/>
      <c r="R462" s="71"/>
      <c r="S462" s="71"/>
    </row>
    <row r="463" spans="17:19">
      <c r="Q463" s="71"/>
      <c r="R463" s="71"/>
      <c r="S463" s="71"/>
    </row>
    <row r="464" spans="17:19">
      <c r="Q464" s="71"/>
      <c r="R464" s="71"/>
      <c r="S464" s="71"/>
    </row>
    <row r="465" spans="17:19">
      <c r="Q465" s="71"/>
      <c r="R465" s="71"/>
      <c r="S465" s="71"/>
    </row>
    <row r="466" spans="17:19">
      <c r="Q466" s="71"/>
      <c r="R466" s="71"/>
      <c r="S466" s="71"/>
    </row>
    <row r="467" spans="17:19">
      <c r="Q467" s="71"/>
      <c r="R467" s="71"/>
      <c r="S467" s="71"/>
    </row>
    <row r="468" spans="17:19">
      <c r="Q468" s="71"/>
      <c r="R468" s="71"/>
      <c r="S468" s="71"/>
    </row>
    <row r="469" spans="17:19">
      <c r="Q469" s="71"/>
      <c r="R469" s="71"/>
      <c r="S469" s="71"/>
    </row>
    <row r="470" spans="17:19">
      <c r="Q470" s="71"/>
      <c r="R470" s="71"/>
      <c r="S470" s="71"/>
    </row>
    <row r="471" spans="17:19">
      <c r="Q471" s="71"/>
      <c r="R471" s="71"/>
      <c r="S471" s="71"/>
    </row>
    <row r="472" spans="17:19">
      <c r="Q472" s="71"/>
      <c r="R472" s="71"/>
      <c r="S472" s="71"/>
    </row>
    <row r="473" spans="17:19">
      <c r="Q473" s="71"/>
      <c r="R473" s="71"/>
      <c r="S473" s="71"/>
    </row>
    <row r="474" spans="17:19">
      <c r="Q474" s="71"/>
      <c r="R474" s="71"/>
      <c r="S474" s="71"/>
    </row>
    <row r="475" spans="17:19">
      <c r="Q475" s="71"/>
      <c r="R475" s="71"/>
      <c r="S475" s="71"/>
    </row>
    <row r="476" spans="17:19">
      <c r="Q476" s="71"/>
      <c r="R476" s="71"/>
      <c r="S476" s="71"/>
    </row>
    <row r="477" spans="17:19">
      <c r="Q477" s="71"/>
      <c r="R477" s="71"/>
      <c r="S477" s="71"/>
    </row>
    <row r="478" spans="17:19">
      <c r="Q478" s="71"/>
      <c r="R478" s="71"/>
      <c r="S478" s="71"/>
    </row>
    <row r="479" spans="17:19">
      <c r="Q479" s="71"/>
      <c r="R479" s="71"/>
      <c r="S479" s="71"/>
    </row>
    <row r="480" spans="17:19">
      <c r="Q480" s="71"/>
      <c r="R480" s="71"/>
      <c r="S480" s="71"/>
    </row>
    <row r="481" spans="17:19">
      <c r="Q481" s="71"/>
      <c r="R481" s="71"/>
      <c r="S481" s="71"/>
    </row>
    <row r="482" spans="17:19">
      <c r="Q482" s="71"/>
      <c r="R482" s="71"/>
      <c r="S482" s="71"/>
    </row>
    <row r="483" spans="17:19">
      <c r="Q483" s="71"/>
      <c r="R483" s="71"/>
      <c r="S483" s="71"/>
    </row>
    <row r="484" spans="17:19">
      <c r="Q484" s="71"/>
      <c r="R484" s="71"/>
      <c r="S484" s="71"/>
    </row>
    <row r="485" spans="17:19">
      <c r="Q485" s="71"/>
      <c r="R485" s="71"/>
      <c r="S485" s="71"/>
    </row>
    <row r="486" spans="17:19">
      <c r="Q486" s="71"/>
      <c r="R486" s="71"/>
      <c r="S486" s="71"/>
    </row>
    <row r="487" spans="17:19">
      <c r="Q487" s="71"/>
      <c r="R487" s="71"/>
      <c r="S487" s="71"/>
    </row>
    <row r="488" spans="17:19">
      <c r="Q488" s="71"/>
      <c r="R488" s="71"/>
      <c r="S488" s="71"/>
    </row>
    <row r="489" spans="17:19">
      <c r="Q489" s="71"/>
      <c r="R489" s="71"/>
      <c r="S489" s="71"/>
    </row>
    <row r="490" spans="17:19">
      <c r="Q490" s="71"/>
      <c r="R490" s="71"/>
      <c r="S490" s="71"/>
    </row>
    <row r="491" spans="17:19">
      <c r="Q491" s="71"/>
      <c r="R491" s="71"/>
      <c r="S491" s="71"/>
    </row>
    <row r="492" spans="17:19">
      <c r="Q492" s="71"/>
      <c r="R492" s="71"/>
      <c r="S492" s="71"/>
    </row>
    <row r="493" spans="17:19">
      <c r="Q493" s="71"/>
      <c r="R493" s="71"/>
      <c r="S493" s="71"/>
    </row>
    <row r="494" spans="17:19">
      <c r="Q494" s="71"/>
      <c r="R494" s="71"/>
      <c r="S494" s="71"/>
    </row>
    <row r="495" spans="17:19">
      <c r="Q495" s="71"/>
      <c r="R495" s="71"/>
      <c r="S495" s="71"/>
    </row>
    <row r="496" spans="17:19">
      <c r="Q496" s="71"/>
      <c r="R496" s="71"/>
      <c r="S496" s="71"/>
    </row>
    <row r="497" spans="17:19">
      <c r="Q497" s="71"/>
      <c r="R497" s="71"/>
      <c r="S497" s="71"/>
    </row>
    <row r="498" spans="17:19">
      <c r="Q498" s="71"/>
      <c r="R498" s="71"/>
      <c r="S498" s="71"/>
    </row>
    <row r="499" spans="17:19">
      <c r="Q499" s="71"/>
      <c r="R499" s="71"/>
      <c r="S499" s="71"/>
    </row>
    <row r="500" spans="17:19">
      <c r="Q500" s="71"/>
      <c r="R500" s="71"/>
      <c r="S500" s="71"/>
    </row>
    <row r="501" spans="17:19">
      <c r="Q501" s="71"/>
      <c r="R501" s="71"/>
      <c r="S501" s="71"/>
    </row>
    <row r="502" spans="17:19">
      <c r="Q502" s="71"/>
      <c r="R502" s="71"/>
      <c r="S502" s="71"/>
    </row>
    <row r="503" spans="17:19">
      <c r="Q503" s="71"/>
      <c r="R503" s="71"/>
      <c r="S503" s="71"/>
    </row>
    <row r="504" spans="17:19">
      <c r="Q504" s="71"/>
      <c r="R504" s="71"/>
      <c r="S504" s="71"/>
    </row>
    <row r="505" spans="17:19">
      <c r="Q505" s="71"/>
      <c r="R505" s="71"/>
      <c r="S505" s="71"/>
    </row>
    <row r="506" spans="17:19">
      <c r="Q506" s="71"/>
      <c r="R506" s="71"/>
      <c r="S506" s="71"/>
    </row>
    <row r="507" spans="17:19">
      <c r="Q507" s="71"/>
      <c r="R507" s="71"/>
      <c r="S507" s="71"/>
    </row>
    <row r="508" spans="17:19">
      <c r="Q508" s="71"/>
      <c r="R508" s="71"/>
      <c r="S508" s="71"/>
    </row>
    <row r="509" spans="17:19">
      <c r="Q509" s="71"/>
      <c r="R509" s="71"/>
      <c r="S509" s="71"/>
    </row>
    <row r="510" spans="17:19">
      <c r="Q510" s="71"/>
      <c r="R510" s="71"/>
      <c r="S510" s="71"/>
    </row>
    <row r="511" spans="17:19">
      <c r="Q511" s="71"/>
      <c r="R511" s="71"/>
      <c r="S511" s="71"/>
    </row>
    <row r="512" spans="17:19">
      <c r="Q512" s="71"/>
      <c r="R512" s="71"/>
      <c r="S512" s="71"/>
    </row>
    <row r="513" spans="17:19">
      <c r="Q513" s="71"/>
      <c r="R513" s="71"/>
      <c r="S513" s="71"/>
    </row>
    <row r="514" spans="17:19">
      <c r="Q514" s="71"/>
      <c r="R514" s="71"/>
      <c r="S514" s="71"/>
    </row>
    <row r="515" spans="17:19">
      <c r="Q515" s="71"/>
      <c r="R515" s="71"/>
      <c r="S515" s="71"/>
    </row>
    <row r="516" spans="17:19">
      <c r="Q516" s="71"/>
      <c r="R516" s="71"/>
      <c r="S516" s="71"/>
    </row>
    <row r="517" spans="17:19">
      <c r="Q517" s="71"/>
      <c r="R517" s="71"/>
      <c r="S517" s="71"/>
    </row>
    <row r="518" spans="17:19">
      <c r="Q518" s="71"/>
      <c r="R518" s="71"/>
      <c r="S518" s="71"/>
    </row>
    <row r="519" spans="17:19">
      <c r="Q519" s="71"/>
      <c r="R519" s="71"/>
      <c r="S519" s="71"/>
    </row>
    <row r="520" spans="17:19">
      <c r="Q520" s="71"/>
      <c r="R520" s="71"/>
      <c r="S520" s="71"/>
    </row>
    <row r="521" spans="17:19">
      <c r="Q521" s="71"/>
      <c r="R521" s="71"/>
      <c r="S521" s="71"/>
    </row>
    <row r="522" spans="17:19">
      <c r="Q522" s="71"/>
      <c r="R522" s="71"/>
      <c r="S522" s="71"/>
    </row>
    <row r="523" spans="17:19">
      <c r="Q523" s="71"/>
      <c r="R523" s="71"/>
      <c r="S523" s="71"/>
    </row>
    <row r="524" spans="17:19">
      <c r="Q524" s="71"/>
      <c r="R524" s="71"/>
      <c r="S524" s="71"/>
    </row>
    <row r="525" spans="17:19">
      <c r="Q525" s="71"/>
      <c r="R525" s="71"/>
      <c r="S525" s="71"/>
    </row>
    <row r="526" spans="17:19">
      <c r="Q526" s="71"/>
      <c r="R526" s="71"/>
      <c r="S526" s="71"/>
    </row>
    <row r="527" spans="17:19">
      <c r="Q527" s="71"/>
      <c r="R527" s="71"/>
      <c r="S527" s="71"/>
    </row>
    <row r="528" spans="17:19">
      <c r="Q528" s="71"/>
      <c r="R528" s="71"/>
      <c r="S528" s="71"/>
    </row>
    <row r="529" spans="17:19">
      <c r="Q529" s="71"/>
      <c r="R529" s="71"/>
      <c r="S529" s="71"/>
    </row>
    <row r="530" spans="17:19">
      <c r="Q530" s="71"/>
      <c r="R530" s="71"/>
      <c r="S530" s="71"/>
    </row>
    <row r="531" spans="17:19">
      <c r="Q531" s="71"/>
      <c r="R531" s="71"/>
      <c r="S531" s="71"/>
    </row>
    <row r="532" spans="17:19">
      <c r="Q532" s="71"/>
      <c r="R532" s="71"/>
      <c r="S532" s="71"/>
    </row>
    <row r="533" spans="17:19">
      <c r="Q533" s="71"/>
      <c r="R533" s="71"/>
      <c r="S533" s="71"/>
    </row>
    <row r="534" spans="17:19">
      <c r="Q534" s="71"/>
      <c r="R534" s="71"/>
      <c r="S534" s="71"/>
    </row>
    <row r="535" spans="17:19">
      <c r="Q535" s="71"/>
      <c r="R535" s="71"/>
      <c r="S535" s="71"/>
    </row>
    <row r="536" spans="17:19">
      <c r="Q536" s="71"/>
      <c r="R536" s="71"/>
      <c r="S536" s="71"/>
    </row>
    <row r="537" spans="17:19">
      <c r="Q537" s="71"/>
      <c r="R537" s="71"/>
      <c r="S537" s="71"/>
    </row>
    <row r="538" spans="17:19">
      <c r="Q538" s="71"/>
      <c r="R538" s="71"/>
      <c r="S538" s="71"/>
    </row>
    <row r="539" spans="17:19">
      <c r="Q539" s="71"/>
      <c r="R539" s="71"/>
      <c r="S539" s="71"/>
    </row>
    <row r="540" spans="17:19">
      <c r="Q540" s="71"/>
      <c r="R540" s="71"/>
      <c r="S540" s="71"/>
    </row>
    <row r="541" spans="17:19">
      <c r="Q541" s="71"/>
      <c r="R541" s="71"/>
      <c r="S541" s="71"/>
    </row>
    <row r="542" spans="17:19">
      <c r="Q542" s="71"/>
      <c r="R542" s="71"/>
      <c r="S542" s="71"/>
    </row>
    <row r="543" spans="17:19">
      <c r="Q543" s="71"/>
      <c r="R543" s="71"/>
      <c r="S543" s="71"/>
    </row>
    <row r="544" spans="17:19">
      <c r="Q544" s="71"/>
      <c r="R544" s="71"/>
      <c r="S544" s="71"/>
    </row>
    <row r="545" spans="17:19">
      <c r="Q545" s="71"/>
      <c r="R545" s="71"/>
      <c r="S545" s="71"/>
    </row>
    <row r="546" spans="17:19">
      <c r="Q546" s="71"/>
      <c r="R546" s="71"/>
      <c r="S546" s="71"/>
    </row>
    <row r="547" spans="17:19">
      <c r="Q547" s="71"/>
      <c r="R547" s="71"/>
      <c r="S547" s="71"/>
    </row>
    <row r="548" spans="17:19">
      <c r="Q548" s="71"/>
      <c r="R548" s="71"/>
      <c r="S548" s="71"/>
    </row>
    <row r="549" spans="17:19">
      <c r="Q549" s="71"/>
      <c r="R549" s="71"/>
      <c r="S549" s="71"/>
    </row>
    <row r="550" spans="17:19">
      <c r="Q550" s="71"/>
      <c r="R550" s="71"/>
      <c r="S550" s="71"/>
    </row>
    <row r="551" spans="17:19">
      <c r="Q551" s="71"/>
      <c r="R551" s="71"/>
      <c r="S551" s="71"/>
    </row>
    <row r="552" spans="17:19">
      <c r="Q552" s="71"/>
      <c r="R552" s="71"/>
      <c r="S552" s="71"/>
    </row>
    <row r="553" spans="17:19">
      <c r="Q553" s="71"/>
      <c r="R553" s="71"/>
      <c r="S553" s="71"/>
    </row>
    <row r="554" spans="17:19">
      <c r="Q554" s="71"/>
      <c r="R554" s="71"/>
      <c r="S554" s="71"/>
    </row>
    <row r="555" spans="17:19">
      <c r="Q555" s="71"/>
      <c r="R555" s="71"/>
      <c r="S555" s="71"/>
    </row>
    <row r="556" spans="17:19">
      <c r="Q556" s="71"/>
      <c r="R556" s="71"/>
      <c r="S556" s="71"/>
    </row>
    <row r="557" spans="17:19">
      <c r="Q557" s="71"/>
      <c r="R557" s="71"/>
      <c r="S557" s="71"/>
    </row>
    <row r="558" spans="17:19">
      <c r="Q558" s="71"/>
      <c r="R558" s="71"/>
      <c r="S558" s="71"/>
    </row>
    <row r="559" spans="17:19">
      <c r="Q559" s="71"/>
      <c r="R559" s="71"/>
      <c r="S559" s="71"/>
    </row>
    <row r="560" spans="17:19">
      <c r="Q560" s="71"/>
      <c r="R560" s="71"/>
      <c r="S560" s="71"/>
    </row>
    <row r="561" spans="17:19">
      <c r="Q561" s="71"/>
      <c r="R561" s="71"/>
      <c r="S561" s="71"/>
    </row>
    <row r="562" spans="17:19">
      <c r="Q562" s="71"/>
      <c r="R562" s="71"/>
      <c r="S562" s="71"/>
    </row>
    <row r="563" spans="17:19">
      <c r="Q563" s="71"/>
      <c r="R563" s="71"/>
      <c r="S563" s="71"/>
    </row>
    <row r="564" spans="17:19">
      <c r="Q564" s="71"/>
      <c r="R564" s="71"/>
      <c r="S564" s="71"/>
    </row>
    <row r="565" spans="17:19">
      <c r="Q565" s="71"/>
      <c r="R565" s="71"/>
      <c r="S565" s="71"/>
    </row>
    <row r="566" spans="17:19">
      <c r="Q566" s="71"/>
      <c r="R566" s="71"/>
      <c r="S566" s="71"/>
    </row>
    <row r="567" spans="17:19">
      <c r="Q567" s="71"/>
      <c r="R567" s="71"/>
      <c r="S567" s="71"/>
    </row>
    <row r="568" spans="17:19">
      <c r="Q568" s="71"/>
      <c r="R568" s="71"/>
      <c r="S568" s="71"/>
    </row>
    <row r="569" spans="17:19">
      <c r="Q569" s="71"/>
      <c r="R569" s="71"/>
      <c r="S569" s="71"/>
    </row>
    <row r="570" spans="17:19">
      <c r="Q570" s="71"/>
      <c r="R570" s="71"/>
      <c r="S570" s="71"/>
    </row>
    <row r="571" spans="17:19">
      <c r="Q571" s="71"/>
      <c r="R571" s="71"/>
      <c r="S571" s="71"/>
    </row>
    <row r="572" spans="17:19">
      <c r="Q572" s="71"/>
      <c r="R572" s="71"/>
      <c r="S572" s="71"/>
    </row>
    <row r="573" spans="17:19">
      <c r="Q573" s="71"/>
      <c r="R573" s="71"/>
      <c r="S573" s="71"/>
    </row>
    <row r="574" spans="17:19">
      <c r="Q574" s="71"/>
      <c r="R574" s="71"/>
      <c r="S574" s="71"/>
    </row>
    <row r="575" spans="17:19">
      <c r="Q575" s="71"/>
      <c r="R575" s="71"/>
      <c r="S575" s="71"/>
    </row>
    <row r="576" spans="17:19">
      <c r="Q576" s="71"/>
      <c r="R576" s="71"/>
      <c r="S576" s="71"/>
    </row>
    <row r="577" spans="17:19">
      <c r="Q577" s="71"/>
      <c r="R577" s="71"/>
      <c r="S577" s="71"/>
    </row>
    <row r="578" spans="17:19">
      <c r="Q578" s="71"/>
      <c r="R578" s="71"/>
      <c r="S578" s="71"/>
    </row>
    <row r="579" spans="17:19">
      <c r="Q579" s="71"/>
      <c r="R579" s="71"/>
      <c r="S579" s="71"/>
    </row>
    <row r="580" spans="17:19">
      <c r="Q580" s="71"/>
      <c r="R580" s="71"/>
      <c r="S580" s="71"/>
    </row>
    <row r="581" spans="17:19">
      <c r="Q581" s="71"/>
      <c r="R581" s="71"/>
      <c r="S581" s="71"/>
    </row>
    <row r="582" spans="17:19">
      <c r="Q582" s="71"/>
      <c r="R582" s="71"/>
      <c r="S582" s="71"/>
    </row>
    <row r="583" spans="17:19">
      <c r="Q583" s="71"/>
      <c r="R583" s="71"/>
      <c r="S583" s="71"/>
    </row>
    <row r="584" spans="17:19">
      <c r="Q584" s="71"/>
      <c r="R584" s="71"/>
      <c r="S584" s="71"/>
    </row>
    <row r="585" spans="17:19">
      <c r="Q585" s="71"/>
      <c r="R585" s="71"/>
      <c r="S585" s="71"/>
    </row>
    <row r="586" spans="17:19">
      <c r="Q586" s="71"/>
      <c r="R586" s="71"/>
      <c r="S586" s="71"/>
    </row>
    <row r="587" spans="17:19">
      <c r="Q587" s="71"/>
      <c r="R587" s="71"/>
      <c r="S587" s="71"/>
    </row>
    <row r="588" spans="17:19">
      <c r="Q588" s="71"/>
      <c r="R588" s="71"/>
      <c r="S588" s="71"/>
    </row>
    <row r="589" spans="17:19">
      <c r="Q589" s="71"/>
      <c r="R589" s="71"/>
      <c r="S589" s="71"/>
    </row>
    <row r="590" spans="17:19">
      <c r="Q590" s="71"/>
      <c r="R590" s="71"/>
      <c r="S590" s="71"/>
    </row>
    <row r="591" spans="17:19">
      <c r="Q591" s="71"/>
      <c r="R591" s="71"/>
      <c r="S591" s="71"/>
    </row>
    <row r="592" spans="17:19">
      <c r="Q592" s="71"/>
      <c r="R592" s="71"/>
      <c r="S592" s="71"/>
    </row>
    <row r="593" spans="17:19">
      <c r="Q593" s="71"/>
      <c r="R593" s="71"/>
      <c r="S593" s="71"/>
    </row>
    <row r="594" spans="17:19">
      <c r="Q594" s="71"/>
      <c r="R594" s="71"/>
      <c r="S594" s="71"/>
    </row>
    <row r="595" spans="17:19">
      <c r="Q595" s="71"/>
      <c r="R595" s="71"/>
      <c r="S595" s="71"/>
    </row>
    <row r="596" spans="17:19">
      <c r="Q596" s="71"/>
      <c r="R596" s="71"/>
      <c r="S596" s="71"/>
    </row>
    <row r="597" spans="17:19">
      <c r="Q597" s="71"/>
      <c r="R597" s="71"/>
      <c r="S597" s="71"/>
    </row>
    <row r="598" spans="17:19">
      <c r="Q598" s="71"/>
      <c r="R598" s="71"/>
      <c r="S598" s="71"/>
    </row>
    <row r="599" spans="17:19">
      <c r="Q599" s="71"/>
      <c r="R599" s="71"/>
      <c r="S599" s="71"/>
    </row>
    <row r="600" spans="17:19">
      <c r="Q600" s="71"/>
      <c r="R600" s="71"/>
      <c r="S600" s="71"/>
    </row>
    <row r="601" spans="17:19">
      <c r="Q601" s="71"/>
      <c r="R601" s="71"/>
      <c r="S601" s="71"/>
    </row>
    <row r="602" spans="17:19">
      <c r="Q602" s="71"/>
      <c r="R602" s="71"/>
      <c r="S602" s="71"/>
    </row>
    <row r="603" spans="17:19">
      <c r="Q603" s="71"/>
      <c r="R603" s="71"/>
      <c r="S603" s="71"/>
    </row>
    <row r="604" spans="17:19">
      <c r="Q604" s="71"/>
      <c r="R604" s="71"/>
      <c r="S604" s="71"/>
    </row>
    <row r="605" spans="17:19">
      <c r="Q605" s="71"/>
      <c r="R605" s="71"/>
      <c r="S605" s="71"/>
    </row>
    <row r="606" spans="17:19">
      <c r="Q606" s="71"/>
      <c r="R606" s="71"/>
      <c r="S606" s="71"/>
    </row>
    <row r="607" spans="17:19">
      <c r="Q607" s="71"/>
      <c r="R607" s="71"/>
      <c r="S607" s="71"/>
    </row>
    <row r="608" spans="17:19">
      <c r="Q608" s="71"/>
      <c r="R608" s="71"/>
      <c r="S608" s="71"/>
    </row>
    <row r="609" spans="17:19">
      <c r="Q609" s="71"/>
      <c r="R609" s="71"/>
      <c r="S609" s="71"/>
    </row>
    <row r="610" spans="17:19">
      <c r="Q610" s="71"/>
      <c r="R610" s="71"/>
      <c r="S610" s="71"/>
    </row>
    <row r="611" spans="17:19">
      <c r="Q611" s="71"/>
      <c r="R611" s="71"/>
      <c r="S611" s="71"/>
    </row>
    <row r="612" spans="17:19">
      <c r="Q612" s="71"/>
      <c r="R612" s="71"/>
      <c r="S612" s="71"/>
    </row>
    <row r="613" spans="17:19">
      <c r="Q613" s="71"/>
      <c r="R613" s="71"/>
      <c r="S613" s="71"/>
    </row>
    <row r="614" spans="17:19">
      <c r="Q614" s="71"/>
      <c r="R614" s="71"/>
      <c r="S614" s="71"/>
    </row>
    <row r="615" spans="17:19">
      <c r="Q615" s="71"/>
      <c r="R615" s="71"/>
      <c r="S615" s="71"/>
    </row>
    <row r="616" spans="17:19">
      <c r="Q616" s="71"/>
      <c r="R616" s="71"/>
      <c r="S616" s="71"/>
    </row>
    <row r="617" spans="17:19">
      <c r="Q617" s="71"/>
      <c r="R617" s="71"/>
      <c r="S617" s="71"/>
    </row>
    <row r="618" spans="17:19">
      <c r="Q618" s="71"/>
      <c r="R618" s="71"/>
      <c r="S618" s="71"/>
    </row>
    <row r="619" spans="17:19">
      <c r="Q619" s="71"/>
      <c r="R619" s="71"/>
      <c r="S619" s="71"/>
    </row>
    <row r="620" spans="17:19">
      <c r="Q620" s="71"/>
      <c r="R620" s="71"/>
      <c r="S620" s="71"/>
    </row>
    <row r="621" spans="17:19">
      <c r="Q621" s="71"/>
      <c r="R621" s="71"/>
      <c r="S621" s="71"/>
    </row>
    <row r="622" spans="17:19">
      <c r="Q622" s="71"/>
      <c r="R622" s="71"/>
      <c r="S622" s="71"/>
    </row>
    <row r="623" spans="17:19">
      <c r="Q623" s="71"/>
      <c r="R623" s="71"/>
      <c r="S623" s="71"/>
    </row>
    <row r="624" spans="17:19">
      <c r="Q624" s="71"/>
      <c r="R624" s="71"/>
      <c r="S624" s="71"/>
    </row>
    <row r="625" spans="17:19">
      <c r="Q625" s="71"/>
      <c r="R625" s="71"/>
      <c r="S625" s="71"/>
    </row>
    <row r="626" spans="17:19">
      <c r="Q626" s="71"/>
      <c r="R626" s="71"/>
      <c r="S626" s="71"/>
    </row>
    <row r="627" spans="17:19">
      <c r="Q627" s="71"/>
      <c r="R627" s="71"/>
      <c r="S627" s="71"/>
    </row>
    <row r="628" spans="17:19">
      <c r="Q628" s="71"/>
      <c r="R628" s="71"/>
      <c r="S628" s="71"/>
    </row>
    <row r="629" spans="17:19">
      <c r="Q629" s="71"/>
      <c r="R629" s="71"/>
      <c r="S629" s="71"/>
    </row>
    <row r="630" spans="17:19">
      <c r="Q630" s="71"/>
      <c r="R630" s="71"/>
      <c r="S630" s="71"/>
    </row>
    <row r="631" spans="17:19">
      <c r="Q631" s="71"/>
      <c r="R631" s="71"/>
      <c r="S631" s="71"/>
    </row>
    <row r="632" spans="17:19">
      <c r="Q632" s="71"/>
      <c r="R632" s="71"/>
      <c r="S632" s="71"/>
    </row>
    <row r="633" spans="17:19">
      <c r="Q633" s="71"/>
      <c r="R633" s="71"/>
      <c r="S633" s="71"/>
    </row>
    <row r="634" spans="17:19">
      <c r="Q634" s="71"/>
      <c r="R634" s="71"/>
      <c r="S634" s="71"/>
    </row>
    <row r="635" spans="17:19">
      <c r="Q635" s="71"/>
      <c r="R635" s="71"/>
      <c r="S635" s="71"/>
    </row>
    <row r="636" spans="17:19">
      <c r="Q636" s="71"/>
      <c r="R636" s="71"/>
      <c r="S636" s="71"/>
    </row>
    <row r="637" spans="17:19">
      <c r="Q637" s="71"/>
      <c r="R637" s="71"/>
      <c r="S637" s="71"/>
    </row>
    <row r="638" spans="17:19">
      <c r="Q638" s="71"/>
      <c r="R638" s="71"/>
      <c r="S638" s="71"/>
    </row>
    <row r="639" spans="17:19">
      <c r="Q639" s="71"/>
      <c r="R639" s="71"/>
      <c r="S639" s="71"/>
    </row>
    <row r="640" spans="17:19">
      <c r="Q640" s="71"/>
      <c r="R640" s="71"/>
      <c r="S640" s="71"/>
    </row>
    <row r="641" spans="17:19">
      <c r="Q641" s="71"/>
      <c r="R641" s="71"/>
      <c r="S641" s="71"/>
    </row>
    <row r="642" spans="17:19">
      <c r="Q642" s="71"/>
      <c r="R642" s="71"/>
      <c r="S642" s="71"/>
    </row>
    <row r="643" spans="17:19">
      <c r="Q643" s="71"/>
      <c r="R643" s="71"/>
      <c r="S643" s="71"/>
    </row>
    <row r="644" spans="17:19">
      <c r="Q644" s="71"/>
      <c r="R644" s="71"/>
      <c r="S644" s="71"/>
    </row>
    <row r="645" spans="17:19">
      <c r="Q645" s="71"/>
      <c r="R645" s="71"/>
      <c r="S645" s="71"/>
    </row>
    <row r="646" spans="17:19">
      <c r="Q646" s="71"/>
      <c r="R646" s="71"/>
      <c r="S646" s="71"/>
    </row>
    <row r="647" spans="17:19">
      <c r="Q647" s="71"/>
      <c r="R647" s="71"/>
      <c r="S647" s="71"/>
    </row>
    <row r="648" spans="17:19">
      <c r="Q648" s="71"/>
      <c r="R648" s="71"/>
      <c r="S648" s="71"/>
    </row>
    <row r="649" spans="17:19">
      <c r="Q649" s="71"/>
      <c r="R649" s="71"/>
      <c r="S649" s="71"/>
    </row>
    <row r="650" spans="17:19">
      <c r="Q650" s="71"/>
      <c r="R650" s="71"/>
      <c r="S650" s="71"/>
    </row>
    <row r="651" spans="17:19">
      <c r="Q651" s="71"/>
      <c r="R651" s="71"/>
      <c r="S651" s="71"/>
    </row>
    <row r="652" spans="17:19">
      <c r="Q652" s="71"/>
      <c r="R652" s="71"/>
      <c r="S652" s="71"/>
    </row>
    <row r="653" spans="17:19">
      <c r="Q653" s="71"/>
      <c r="R653" s="71"/>
      <c r="S653" s="71"/>
    </row>
    <row r="654" spans="17:19">
      <c r="Q654" s="71"/>
      <c r="R654" s="71"/>
      <c r="S654" s="71"/>
    </row>
    <row r="655" spans="17:19">
      <c r="Q655" s="71"/>
      <c r="R655" s="71"/>
      <c r="S655" s="71"/>
    </row>
    <row r="656" spans="17:19">
      <c r="Q656" s="71"/>
      <c r="R656" s="71"/>
      <c r="S656" s="71"/>
    </row>
    <row r="657" spans="17:19">
      <c r="Q657" s="71"/>
      <c r="R657" s="71"/>
      <c r="S657" s="71"/>
    </row>
    <row r="658" spans="17:19">
      <c r="Q658" s="71"/>
      <c r="R658" s="71"/>
      <c r="S658" s="71"/>
    </row>
    <row r="659" spans="17:19">
      <c r="Q659" s="71"/>
      <c r="R659" s="71"/>
      <c r="S659" s="71"/>
    </row>
    <row r="660" spans="17:19">
      <c r="Q660" s="71"/>
      <c r="R660" s="71"/>
      <c r="S660" s="71"/>
    </row>
    <row r="661" spans="17:19">
      <c r="Q661" s="71"/>
      <c r="R661" s="71"/>
      <c r="S661" s="71"/>
    </row>
    <row r="662" spans="17:19">
      <c r="Q662" s="71"/>
      <c r="R662" s="71"/>
      <c r="S662" s="71"/>
    </row>
    <row r="663" spans="17:19">
      <c r="Q663" s="71"/>
      <c r="R663" s="71"/>
      <c r="S663" s="71"/>
    </row>
    <row r="664" spans="17:19">
      <c r="Q664" s="71"/>
      <c r="R664" s="71"/>
      <c r="S664" s="71"/>
    </row>
    <row r="665" spans="17:19">
      <c r="Q665" s="71"/>
      <c r="R665" s="71"/>
      <c r="S665" s="71"/>
    </row>
    <row r="666" spans="17:19">
      <c r="Q666" s="71"/>
      <c r="R666" s="71"/>
      <c r="S666" s="71"/>
    </row>
    <row r="667" spans="17:19">
      <c r="Q667" s="71"/>
      <c r="R667" s="71"/>
      <c r="S667" s="71"/>
    </row>
    <row r="668" spans="17:19">
      <c r="Q668" s="71"/>
      <c r="R668" s="71"/>
      <c r="S668" s="71"/>
    </row>
    <row r="669" spans="17:19">
      <c r="Q669" s="71"/>
      <c r="R669" s="71"/>
      <c r="S669" s="71"/>
    </row>
    <row r="670" spans="17:19">
      <c r="Q670" s="71"/>
      <c r="R670" s="71"/>
      <c r="S670" s="71"/>
    </row>
    <row r="671" spans="17:19">
      <c r="Q671" s="71"/>
      <c r="R671" s="71"/>
      <c r="S671" s="71"/>
    </row>
    <row r="672" spans="17:19">
      <c r="Q672" s="71"/>
      <c r="R672" s="71"/>
      <c r="S672" s="71"/>
    </row>
    <row r="673" spans="17:19">
      <c r="Q673" s="71"/>
      <c r="R673" s="71"/>
      <c r="S673" s="71"/>
    </row>
    <row r="674" spans="17:19">
      <c r="Q674" s="71"/>
      <c r="R674" s="71"/>
      <c r="S674" s="71"/>
    </row>
    <row r="675" spans="17:19">
      <c r="Q675" s="71"/>
      <c r="R675" s="71"/>
      <c r="S675" s="71"/>
    </row>
    <row r="676" spans="17:19">
      <c r="Q676" s="71"/>
      <c r="R676" s="71"/>
      <c r="S676" s="71"/>
    </row>
    <row r="677" spans="17:19">
      <c r="Q677" s="71"/>
      <c r="R677" s="71"/>
      <c r="S677" s="71"/>
    </row>
    <row r="678" spans="17:19">
      <c r="Q678" s="71"/>
      <c r="R678" s="71"/>
      <c r="S678" s="71"/>
    </row>
    <row r="679" spans="17:19">
      <c r="Q679" s="71"/>
      <c r="R679" s="71"/>
      <c r="S679" s="71"/>
    </row>
    <row r="680" spans="17:19">
      <c r="Q680" s="71"/>
      <c r="R680" s="71"/>
      <c r="S680" s="71"/>
    </row>
    <row r="681" spans="17:19">
      <c r="Q681" s="71"/>
      <c r="R681" s="71"/>
      <c r="S681" s="71"/>
    </row>
    <row r="682" spans="17:19">
      <c r="Q682" s="71"/>
      <c r="R682" s="71"/>
      <c r="S682" s="71"/>
    </row>
    <row r="683" spans="17:19">
      <c r="Q683" s="71"/>
      <c r="R683" s="71"/>
      <c r="S683" s="71"/>
    </row>
    <row r="684" spans="17:19">
      <c r="Q684" s="71"/>
      <c r="R684" s="71"/>
      <c r="S684" s="71"/>
    </row>
    <row r="685" spans="17:19">
      <c r="Q685" s="71"/>
      <c r="R685" s="71"/>
      <c r="S685" s="71"/>
    </row>
    <row r="686" spans="17:19">
      <c r="Q686" s="71"/>
      <c r="R686" s="71"/>
      <c r="S686" s="71"/>
    </row>
    <row r="687" spans="17:19">
      <c r="Q687" s="71"/>
      <c r="R687" s="71"/>
      <c r="S687" s="71"/>
    </row>
    <row r="688" spans="17:19">
      <c r="Q688" s="71"/>
      <c r="R688" s="71"/>
      <c r="S688" s="71"/>
    </row>
    <row r="689" spans="17:19">
      <c r="Q689" s="71"/>
      <c r="R689" s="71"/>
      <c r="S689" s="71"/>
    </row>
    <row r="690" spans="17:19">
      <c r="Q690" s="71"/>
      <c r="R690" s="71"/>
      <c r="S690" s="71"/>
    </row>
    <row r="691" spans="17:19">
      <c r="Q691" s="71"/>
      <c r="R691" s="71"/>
      <c r="S691" s="71"/>
    </row>
    <row r="692" spans="17:19">
      <c r="Q692" s="71"/>
      <c r="R692" s="71"/>
      <c r="S692" s="71"/>
    </row>
    <row r="693" spans="17:19">
      <c r="Q693" s="71"/>
      <c r="R693" s="71"/>
      <c r="S693" s="71"/>
    </row>
    <row r="694" spans="17:19">
      <c r="Q694" s="71"/>
      <c r="R694" s="71"/>
      <c r="S694" s="71"/>
    </row>
    <row r="695" spans="17:19">
      <c r="Q695" s="71"/>
      <c r="R695" s="71"/>
      <c r="S695" s="71"/>
    </row>
    <row r="696" spans="17:19">
      <c r="Q696" s="71"/>
      <c r="R696" s="71"/>
      <c r="S696" s="71"/>
    </row>
    <row r="697" spans="17:19">
      <c r="Q697" s="71"/>
      <c r="R697" s="71"/>
      <c r="S697" s="71"/>
    </row>
    <row r="698" spans="17:19">
      <c r="Q698" s="71"/>
      <c r="R698" s="71"/>
      <c r="S698" s="71"/>
    </row>
    <row r="699" spans="17:19">
      <c r="Q699" s="71"/>
      <c r="R699" s="71"/>
      <c r="S699" s="71"/>
    </row>
    <row r="700" spans="17:19">
      <c r="Q700" s="71"/>
      <c r="R700" s="71"/>
      <c r="S700" s="71"/>
    </row>
    <row r="701" spans="17:19">
      <c r="Q701" s="71"/>
      <c r="R701" s="71"/>
      <c r="S701" s="71"/>
    </row>
    <row r="702" spans="17:19">
      <c r="Q702" s="71"/>
      <c r="R702" s="71"/>
      <c r="S702" s="71"/>
    </row>
    <row r="703" spans="17:19">
      <c r="Q703" s="71"/>
      <c r="R703" s="71"/>
      <c r="S703" s="71"/>
    </row>
    <row r="704" spans="17:19">
      <c r="Q704" s="71"/>
      <c r="R704" s="71"/>
      <c r="S704" s="71"/>
    </row>
    <row r="705" spans="17:19">
      <c r="Q705" s="71"/>
      <c r="R705" s="71"/>
      <c r="S705" s="71"/>
    </row>
    <row r="706" spans="17:19">
      <c r="Q706" s="71"/>
      <c r="R706" s="71"/>
      <c r="S706" s="71"/>
    </row>
    <row r="707" spans="17:19">
      <c r="Q707" s="71"/>
      <c r="R707" s="71"/>
      <c r="S707" s="71"/>
    </row>
    <row r="708" spans="17:19">
      <c r="Q708" s="71"/>
      <c r="R708" s="71"/>
      <c r="S708" s="71"/>
    </row>
    <row r="709" spans="17:19">
      <c r="Q709" s="71"/>
      <c r="R709" s="71"/>
      <c r="S709" s="71"/>
    </row>
    <row r="710" spans="17:19">
      <c r="Q710" s="71"/>
      <c r="R710" s="71"/>
      <c r="S710" s="71"/>
    </row>
    <row r="711" spans="17:19">
      <c r="Q711" s="71"/>
      <c r="R711" s="71"/>
      <c r="S711" s="71"/>
    </row>
    <row r="712" spans="17:19">
      <c r="Q712" s="71"/>
      <c r="R712" s="71"/>
      <c r="S712" s="71"/>
    </row>
    <row r="713" spans="17:19">
      <c r="Q713" s="71"/>
      <c r="R713" s="71"/>
      <c r="S713" s="71"/>
    </row>
    <row r="714" spans="17:19">
      <c r="Q714" s="71"/>
      <c r="R714" s="71"/>
      <c r="S714" s="71"/>
    </row>
    <row r="715" spans="17:19">
      <c r="Q715" s="71"/>
      <c r="R715" s="71"/>
      <c r="S715" s="71"/>
    </row>
    <row r="716" spans="17:19">
      <c r="Q716" s="71"/>
      <c r="R716" s="71"/>
      <c r="S716" s="71"/>
    </row>
    <row r="717" spans="17:19">
      <c r="Q717" s="71"/>
      <c r="R717" s="71"/>
      <c r="S717" s="71"/>
    </row>
    <row r="718" spans="17:19">
      <c r="Q718" s="71"/>
      <c r="R718" s="71"/>
      <c r="S718" s="71"/>
    </row>
    <row r="719" spans="17:19">
      <c r="Q719" s="71"/>
      <c r="R719" s="71"/>
      <c r="S719" s="71"/>
    </row>
    <row r="720" spans="17:19">
      <c r="Q720" s="71"/>
      <c r="R720" s="71"/>
      <c r="S720" s="71"/>
    </row>
    <row r="721" spans="17:19">
      <c r="Q721" s="71"/>
      <c r="R721" s="71"/>
      <c r="S721" s="71"/>
    </row>
    <row r="722" spans="17:19">
      <c r="Q722" s="71"/>
      <c r="R722" s="71"/>
      <c r="S722" s="71"/>
    </row>
    <row r="723" spans="17:19">
      <c r="Q723" s="71"/>
      <c r="R723" s="71"/>
      <c r="S723" s="71"/>
    </row>
    <row r="724" spans="17:19">
      <c r="Q724" s="71"/>
      <c r="R724" s="71"/>
      <c r="S724" s="71"/>
    </row>
    <row r="725" spans="17:19">
      <c r="Q725" s="71"/>
      <c r="R725" s="71"/>
      <c r="S725" s="71"/>
    </row>
    <row r="726" spans="17:19">
      <c r="Q726" s="71"/>
      <c r="R726" s="71"/>
      <c r="S726" s="71"/>
    </row>
    <row r="727" spans="17:19">
      <c r="Q727" s="71"/>
      <c r="R727" s="71"/>
      <c r="S727" s="71"/>
    </row>
    <row r="728" spans="17:19">
      <c r="Q728" s="71"/>
      <c r="R728" s="71"/>
      <c r="S728" s="71"/>
    </row>
    <row r="729" spans="17:19">
      <c r="Q729" s="71"/>
      <c r="R729" s="71"/>
      <c r="S729" s="71"/>
    </row>
    <row r="730" spans="17:19">
      <c r="Q730" s="71"/>
      <c r="R730" s="71"/>
      <c r="S730" s="71"/>
    </row>
    <row r="731" spans="17:19">
      <c r="Q731" s="71"/>
      <c r="R731" s="71"/>
      <c r="S731" s="71"/>
    </row>
    <row r="732" spans="17:19">
      <c r="Q732" s="71"/>
      <c r="R732" s="71"/>
      <c r="S732" s="71"/>
    </row>
    <row r="733" spans="17:19">
      <c r="Q733" s="71"/>
      <c r="R733" s="71"/>
      <c r="S733" s="71"/>
    </row>
    <row r="734" spans="17:19">
      <c r="Q734" s="71"/>
      <c r="R734" s="71"/>
      <c r="S734" s="71"/>
    </row>
    <row r="735" spans="17:19">
      <c r="Q735" s="71"/>
      <c r="R735" s="71"/>
      <c r="S735" s="71"/>
    </row>
    <row r="736" spans="17:19">
      <c r="Q736" s="71"/>
      <c r="R736" s="71"/>
      <c r="S736" s="71"/>
    </row>
    <row r="737" spans="17:19">
      <c r="Q737" s="71"/>
      <c r="R737" s="71"/>
      <c r="S737" s="71"/>
    </row>
    <row r="738" spans="17:19">
      <c r="Q738" s="71"/>
      <c r="R738" s="71"/>
      <c r="S738" s="71"/>
    </row>
    <row r="739" spans="17:19">
      <c r="Q739" s="71"/>
      <c r="R739" s="71"/>
      <c r="S739" s="71"/>
    </row>
    <row r="740" spans="17:19">
      <c r="Q740" s="71"/>
      <c r="R740" s="71"/>
      <c r="S740" s="71"/>
    </row>
    <row r="741" spans="17:19">
      <c r="Q741" s="71"/>
      <c r="R741" s="71"/>
      <c r="S741" s="71"/>
    </row>
    <row r="742" spans="17:19">
      <c r="Q742" s="71"/>
      <c r="R742" s="71"/>
      <c r="S742" s="71"/>
    </row>
    <row r="743" spans="17:19">
      <c r="Q743" s="71"/>
      <c r="R743" s="71"/>
      <c r="S743" s="71"/>
    </row>
    <row r="744" spans="17:19">
      <c r="Q744" s="71"/>
      <c r="R744" s="71"/>
      <c r="S744" s="71"/>
    </row>
    <row r="745" spans="17:19">
      <c r="Q745" s="71"/>
      <c r="R745" s="71"/>
      <c r="S745" s="71"/>
    </row>
    <row r="746" spans="17:19">
      <c r="Q746" s="71"/>
      <c r="R746" s="71"/>
      <c r="S746" s="71"/>
    </row>
    <row r="747" spans="17:19">
      <c r="Q747" s="71"/>
      <c r="R747" s="71"/>
      <c r="S747" s="71"/>
    </row>
    <row r="748" spans="17:19">
      <c r="Q748" s="71"/>
      <c r="R748" s="71"/>
      <c r="S748" s="71"/>
    </row>
    <row r="749" spans="17:19">
      <c r="Q749" s="71"/>
      <c r="R749" s="71"/>
      <c r="S749" s="71"/>
    </row>
    <row r="750" spans="17:19">
      <c r="Q750" s="71"/>
      <c r="R750" s="71"/>
      <c r="S750" s="71"/>
    </row>
    <row r="751" spans="17:19">
      <c r="Q751" s="71"/>
      <c r="R751" s="71"/>
      <c r="S751" s="71"/>
    </row>
    <row r="752" spans="17:19">
      <c r="Q752" s="71"/>
      <c r="R752" s="71"/>
      <c r="S752" s="71"/>
    </row>
    <row r="753" spans="17:19">
      <c r="Q753" s="71"/>
      <c r="R753" s="71"/>
      <c r="S753" s="71"/>
    </row>
    <row r="754" spans="17:19">
      <c r="Q754" s="71"/>
      <c r="R754" s="71"/>
      <c r="S754" s="71"/>
    </row>
    <row r="755" spans="17:19">
      <c r="Q755" s="71"/>
      <c r="R755" s="71"/>
      <c r="S755" s="71"/>
    </row>
    <row r="756" spans="17:19">
      <c r="Q756" s="71"/>
      <c r="R756" s="71"/>
      <c r="S756" s="71"/>
    </row>
    <row r="757" spans="17:19">
      <c r="Q757" s="71"/>
      <c r="R757" s="71"/>
      <c r="S757" s="71"/>
    </row>
    <row r="758" spans="17:19">
      <c r="Q758" s="71"/>
      <c r="R758" s="71"/>
      <c r="S758" s="71"/>
    </row>
    <row r="759" spans="17:19">
      <c r="Q759" s="71"/>
      <c r="R759" s="71"/>
      <c r="S759" s="71"/>
    </row>
    <row r="760" spans="17:19">
      <c r="Q760" s="71"/>
      <c r="R760" s="71"/>
      <c r="S760" s="71"/>
    </row>
    <row r="761" spans="17:19">
      <c r="Q761" s="71"/>
      <c r="R761" s="71"/>
      <c r="S761" s="71"/>
    </row>
    <row r="762" spans="17:19">
      <c r="Q762" s="71"/>
      <c r="R762" s="71"/>
      <c r="S762" s="71"/>
    </row>
    <row r="763" spans="17:19">
      <c r="Q763" s="71"/>
      <c r="R763" s="71"/>
      <c r="S763" s="71"/>
    </row>
    <row r="764" spans="17:19">
      <c r="Q764" s="71"/>
      <c r="R764" s="71"/>
      <c r="S764" s="71"/>
    </row>
    <row r="765" spans="17:19">
      <c r="Q765" s="71"/>
      <c r="R765" s="71"/>
      <c r="S765" s="71"/>
    </row>
    <row r="766" spans="17:19">
      <c r="Q766" s="71"/>
      <c r="R766" s="71"/>
      <c r="S766" s="71"/>
    </row>
    <row r="767" spans="17:19">
      <c r="Q767" s="71"/>
      <c r="R767" s="71"/>
      <c r="S767" s="71"/>
    </row>
    <row r="768" spans="17:19">
      <c r="Q768" s="71"/>
      <c r="R768" s="71"/>
      <c r="S768" s="71"/>
    </row>
    <row r="769" spans="17:19">
      <c r="Q769" s="71"/>
      <c r="R769" s="71"/>
      <c r="S769" s="71"/>
    </row>
    <row r="770" spans="17:19">
      <c r="Q770" s="71"/>
      <c r="R770" s="71"/>
      <c r="S770" s="71"/>
    </row>
    <row r="771" spans="17:19">
      <c r="Q771" s="71"/>
      <c r="R771" s="71"/>
      <c r="S771" s="71"/>
    </row>
    <row r="772" spans="17:19">
      <c r="Q772" s="71"/>
      <c r="R772" s="71"/>
      <c r="S772" s="71"/>
    </row>
    <row r="773" spans="17:19">
      <c r="Q773" s="71"/>
      <c r="R773" s="71"/>
      <c r="S773" s="71"/>
    </row>
    <row r="774" spans="17:19">
      <c r="Q774" s="71"/>
      <c r="R774" s="71"/>
      <c r="S774" s="71"/>
    </row>
    <row r="775" spans="17:19">
      <c r="Q775" s="71"/>
      <c r="R775" s="71"/>
      <c r="S775" s="71"/>
    </row>
    <row r="776" spans="17:19">
      <c r="Q776" s="71"/>
      <c r="R776" s="71"/>
      <c r="S776" s="71"/>
    </row>
    <row r="777" spans="17:19">
      <c r="Q777" s="71"/>
      <c r="R777" s="71"/>
      <c r="S777" s="71"/>
    </row>
    <row r="778" spans="17:19">
      <c r="Q778" s="71"/>
      <c r="R778" s="71"/>
      <c r="S778" s="71"/>
    </row>
    <row r="779" spans="17:19">
      <c r="Q779" s="71"/>
      <c r="R779" s="71"/>
      <c r="S779" s="71"/>
    </row>
    <row r="780" spans="17:19">
      <c r="Q780" s="71"/>
      <c r="R780" s="71"/>
      <c r="S780" s="71"/>
    </row>
    <row r="781" spans="17:19">
      <c r="Q781" s="71"/>
      <c r="R781" s="71"/>
      <c r="S781" s="71"/>
    </row>
    <row r="782" spans="17:19">
      <c r="Q782" s="71"/>
      <c r="R782" s="71"/>
      <c r="S782" s="71"/>
    </row>
    <row r="783" spans="17:19">
      <c r="Q783" s="71"/>
      <c r="R783" s="71"/>
      <c r="S783" s="71"/>
    </row>
    <row r="784" spans="17:19">
      <c r="Q784" s="71"/>
      <c r="R784" s="71"/>
      <c r="S784" s="71"/>
    </row>
    <row r="785" spans="17:19">
      <c r="Q785" s="71"/>
      <c r="R785" s="71"/>
      <c r="S785" s="71"/>
    </row>
    <row r="786" spans="17:19">
      <c r="Q786" s="71"/>
      <c r="R786" s="71"/>
      <c r="S786" s="71"/>
    </row>
    <row r="787" spans="17:19">
      <c r="Q787" s="71"/>
      <c r="R787" s="71"/>
      <c r="S787" s="71"/>
    </row>
    <row r="788" spans="17:19">
      <c r="Q788" s="71"/>
      <c r="R788" s="71"/>
      <c r="S788" s="71"/>
    </row>
    <row r="789" spans="17:19">
      <c r="Q789" s="71"/>
      <c r="R789" s="71"/>
      <c r="S789" s="71"/>
    </row>
    <row r="790" spans="17:19">
      <c r="Q790" s="71"/>
      <c r="R790" s="71"/>
      <c r="S790" s="71"/>
    </row>
    <row r="791" spans="17:19">
      <c r="Q791" s="71"/>
      <c r="R791" s="71"/>
      <c r="S791" s="71"/>
    </row>
    <row r="792" spans="17:19">
      <c r="Q792" s="71"/>
      <c r="R792" s="71"/>
      <c r="S792" s="71"/>
    </row>
    <row r="793" spans="17:19">
      <c r="Q793" s="71"/>
      <c r="R793" s="71"/>
      <c r="S793" s="71"/>
    </row>
    <row r="794" spans="17:19">
      <c r="Q794" s="71"/>
      <c r="R794" s="71"/>
      <c r="S794" s="71"/>
    </row>
    <row r="795" spans="17:19">
      <c r="Q795" s="71"/>
      <c r="R795" s="71"/>
      <c r="S795" s="71"/>
    </row>
    <row r="796" spans="17:19">
      <c r="Q796" s="71"/>
      <c r="R796" s="71"/>
      <c r="S796" s="71"/>
    </row>
    <row r="797" spans="17:19">
      <c r="Q797" s="71"/>
      <c r="R797" s="71"/>
      <c r="S797" s="71"/>
    </row>
    <row r="798" spans="17:19">
      <c r="Q798" s="71"/>
      <c r="R798" s="71"/>
      <c r="S798" s="71"/>
    </row>
    <row r="799" spans="17:19">
      <c r="Q799" s="71"/>
      <c r="R799" s="71"/>
      <c r="S799" s="71"/>
    </row>
    <row r="800" spans="17:19">
      <c r="Q800" s="71"/>
      <c r="R800" s="71"/>
      <c r="S800" s="71"/>
    </row>
    <row r="801" spans="17:19">
      <c r="Q801" s="71"/>
      <c r="R801" s="71"/>
      <c r="S801" s="71"/>
    </row>
    <row r="802" spans="17:19">
      <c r="Q802" s="71"/>
      <c r="R802" s="71"/>
      <c r="S802" s="71"/>
    </row>
    <row r="803" spans="17:19">
      <c r="Q803" s="71"/>
      <c r="R803" s="71"/>
      <c r="S803" s="71"/>
    </row>
    <row r="804" spans="17:19">
      <c r="Q804" s="71"/>
      <c r="R804" s="71"/>
      <c r="S804" s="71"/>
    </row>
    <row r="805" spans="17:19">
      <c r="Q805" s="71"/>
      <c r="R805" s="71"/>
      <c r="S805" s="71"/>
    </row>
    <row r="806" spans="17:19">
      <c r="Q806" s="71"/>
      <c r="R806" s="71"/>
      <c r="S806" s="71"/>
    </row>
    <row r="807" spans="17:19">
      <c r="Q807" s="71"/>
      <c r="R807" s="71"/>
      <c r="S807" s="71"/>
    </row>
    <row r="808" spans="17:19">
      <c r="Q808" s="71"/>
      <c r="R808" s="71"/>
      <c r="S808" s="71"/>
    </row>
    <row r="809" spans="17:19">
      <c r="Q809" s="71"/>
      <c r="R809" s="71"/>
      <c r="S809" s="71"/>
    </row>
    <row r="810" spans="17:19">
      <c r="Q810" s="71"/>
      <c r="R810" s="71"/>
      <c r="S810" s="71"/>
    </row>
    <row r="811" spans="17:19">
      <c r="Q811" s="71"/>
      <c r="R811" s="71"/>
      <c r="S811" s="71"/>
    </row>
    <row r="812" spans="17:19">
      <c r="Q812" s="71"/>
      <c r="R812" s="71"/>
      <c r="S812" s="71"/>
    </row>
    <row r="813" spans="17:19">
      <c r="Q813" s="71"/>
      <c r="R813" s="71"/>
      <c r="S813" s="71"/>
    </row>
    <row r="814" spans="17:19">
      <c r="Q814" s="71"/>
      <c r="R814" s="71"/>
      <c r="S814" s="71"/>
    </row>
    <row r="815" spans="17:19">
      <c r="Q815" s="71"/>
      <c r="R815" s="71"/>
      <c r="S815" s="71"/>
    </row>
    <row r="816" spans="17:19">
      <c r="Q816" s="71"/>
      <c r="R816" s="71"/>
      <c r="S816" s="71"/>
    </row>
    <row r="817" spans="17:19">
      <c r="Q817" s="71"/>
      <c r="R817" s="71"/>
      <c r="S817" s="71"/>
    </row>
    <row r="818" spans="17:19">
      <c r="Q818" s="71"/>
      <c r="R818" s="71"/>
      <c r="S818" s="71"/>
    </row>
    <row r="819" spans="17:19">
      <c r="Q819" s="71"/>
      <c r="R819" s="71"/>
      <c r="S819" s="71"/>
    </row>
    <row r="820" spans="17:19">
      <c r="Q820" s="71"/>
      <c r="R820" s="71"/>
      <c r="S820" s="71"/>
    </row>
    <row r="821" spans="17:19">
      <c r="Q821" s="71"/>
      <c r="R821" s="71"/>
      <c r="S821" s="71"/>
    </row>
    <row r="822" spans="17:19">
      <c r="Q822" s="71"/>
      <c r="R822" s="71"/>
      <c r="S822" s="71"/>
    </row>
    <row r="823" spans="17:19">
      <c r="Q823" s="71"/>
      <c r="R823" s="71"/>
      <c r="S823" s="71"/>
    </row>
    <row r="824" spans="17:19">
      <c r="Q824" s="71"/>
      <c r="R824" s="71"/>
      <c r="S824" s="71"/>
    </row>
    <row r="825" spans="17:19">
      <c r="Q825" s="71"/>
      <c r="R825" s="71"/>
      <c r="S825" s="71"/>
    </row>
    <row r="826" spans="17:19">
      <c r="Q826" s="71"/>
      <c r="R826" s="71"/>
      <c r="S826" s="71"/>
    </row>
    <row r="827" spans="17:19">
      <c r="Q827" s="71"/>
      <c r="R827" s="71"/>
      <c r="S827" s="71"/>
    </row>
    <row r="828" spans="17:19">
      <c r="Q828" s="71"/>
      <c r="R828" s="71"/>
      <c r="S828" s="71"/>
    </row>
    <row r="829" spans="17:19">
      <c r="Q829" s="71"/>
      <c r="R829" s="71"/>
      <c r="S829" s="71"/>
    </row>
    <row r="830" spans="17:19">
      <c r="Q830" s="71"/>
      <c r="R830" s="71"/>
      <c r="S830" s="71"/>
    </row>
    <row r="831" spans="17:19">
      <c r="Q831" s="71"/>
      <c r="R831" s="71"/>
      <c r="S831" s="71"/>
    </row>
    <row r="832" spans="17:19">
      <c r="Q832" s="71"/>
      <c r="R832" s="71"/>
      <c r="S832" s="71"/>
    </row>
    <row r="833" spans="17:19">
      <c r="Q833" s="71"/>
      <c r="R833" s="71"/>
      <c r="S833" s="71"/>
    </row>
    <row r="834" spans="17:19">
      <c r="Q834" s="71"/>
      <c r="R834" s="71"/>
      <c r="S834" s="71"/>
    </row>
    <row r="835" spans="17:19">
      <c r="Q835" s="71"/>
      <c r="R835" s="71"/>
      <c r="S835" s="71"/>
    </row>
    <row r="836" spans="17:19">
      <c r="Q836" s="71"/>
      <c r="R836" s="71"/>
      <c r="S836" s="71"/>
    </row>
    <row r="837" spans="17:19">
      <c r="Q837" s="71"/>
      <c r="R837" s="71"/>
      <c r="S837" s="71"/>
    </row>
    <row r="838" spans="17:19">
      <c r="Q838" s="71"/>
      <c r="R838" s="71"/>
      <c r="S838" s="71"/>
    </row>
    <row r="839" spans="17:19">
      <c r="Q839" s="71"/>
      <c r="R839" s="71"/>
      <c r="S839" s="71"/>
    </row>
    <row r="840" spans="17:19">
      <c r="Q840" s="71"/>
      <c r="R840" s="71"/>
      <c r="S840" s="71"/>
    </row>
    <row r="841" spans="17:19">
      <c r="Q841" s="71"/>
      <c r="R841" s="71"/>
      <c r="S841" s="71"/>
    </row>
    <row r="842" spans="17:19">
      <c r="Q842" s="71"/>
      <c r="R842" s="71"/>
      <c r="S842" s="71"/>
    </row>
    <row r="843" spans="17:19">
      <c r="Q843" s="71"/>
      <c r="R843" s="71"/>
      <c r="S843" s="71"/>
    </row>
    <row r="844" spans="17:19">
      <c r="Q844" s="71"/>
      <c r="R844" s="71"/>
      <c r="S844" s="71"/>
    </row>
    <row r="845" spans="17:19">
      <c r="Q845" s="71"/>
      <c r="R845" s="71"/>
      <c r="S845" s="71"/>
    </row>
    <row r="846" spans="17:19">
      <c r="Q846" s="71"/>
      <c r="R846" s="71"/>
      <c r="S846" s="71"/>
    </row>
    <row r="847" spans="17:19">
      <c r="Q847" s="71"/>
      <c r="R847" s="71"/>
      <c r="S847" s="71"/>
    </row>
    <row r="848" spans="17:19">
      <c r="Q848" s="71"/>
      <c r="R848" s="71"/>
      <c r="S848" s="71"/>
    </row>
    <row r="849" spans="17:19">
      <c r="Q849" s="71"/>
      <c r="R849" s="71"/>
      <c r="S849" s="71"/>
    </row>
    <row r="850" spans="17:19">
      <c r="Q850" s="71"/>
      <c r="R850" s="71"/>
      <c r="S850" s="71"/>
    </row>
    <row r="851" spans="17:19">
      <c r="Q851" s="71"/>
      <c r="R851" s="71"/>
      <c r="S851" s="71"/>
    </row>
    <row r="852" spans="17:19">
      <c r="Q852" s="71"/>
      <c r="R852" s="71"/>
      <c r="S852" s="71"/>
    </row>
    <row r="853" spans="17:19">
      <c r="Q853" s="71"/>
      <c r="R853" s="71"/>
      <c r="S853" s="71"/>
    </row>
    <row r="854" spans="17:19">
      <c r="Q854" s="71"/>
      <c r="R854" s="71"/>
      <c r="S854" s="71"/>
    </row>
    <row r="855" spans="17:19">
      <c r="Q855" s="71"/>
      <c r="R855" s="71"/>
      <c r="S855" s="71"/>
    </row>
    <row r="856" spans="17:19">
      <c r="Q856" s="71"/>
      <c r="R856" s="71"/>
      <c r="S856" s="71"/>
    </row>
    <row r="857" spans="17:19">
      <c r="Q857" s="71"/>
      <c r="R857" s="71"/>
      <c r="S857" s="71"/>
    </row>
    <row r="858" spans="17:19">
      <c r="Q858" s="71"/>
      <c r="R858" s="71"/>
      <c r="S858" s="71"/>
    </row>
    <row r="859" spans="17:19">
      <c r="Q859" s="71"/>
      <c r="R859" s="71"/>
      <c r="S859" s="71"/>
    </row>
    <row r="860" spans="17:19">
      <c r="Q860" s="71"/>
      <c r="R860" s="71"/>
      <c r="S860" s="71"/>
    </row>
    <row r="861" spans="17:19">
      <c r="Q861" s="71"/>
      <c r="R861" s="71"/>
      <c r="S861" s="71"/>
    </row>
    <row r="862" spans="17:19">
      <c r="Q862" s="71"/>
      <c r="R862" s="71"/>
      <c r="S862" s="71"/>
    </row>
    <row r="863" spans="17:19">
      <c r="Q863" s="71"/>
      <c r="R863" s="71"/>
      <c r="S863" s="71"/>
    </row>
    <row r="864" spans="17:19">
      <c r="Q864" s="71"/>
      <c r="R864" s="71"/>
      <c r="S864" s="71"/>
    </row>
    <row r="865" spans="17:19">
      <c r="Q865" s="71"/>
      <c r="R865" s="71"/>
      <c r="S865" s="71"/>
    </row>
    <row r="866" spans="17:19">
      <c r="Q866" s="71"/>
      <c r="R866" s="71"/>
      <c r="S866" s="71"/>
    </row>
    <row r="867" spans="17:19">
      <c r="Q867" s="71"/>
      <c r="R867" s="71"/>
      <c r="S867" s="71"/>
    </row>
    <row r="868" spans="17:19">
      <c r="Q868" s="71"/>
      <c r="R868" s="71"/>
      <c r="S868" s="71"/>
    </row>
    <row r="869" spans="17:19">
      <c r="Q869" s="71"/>
      <c r="R869" s="71"/>
      <c r="S869" s="71"/>
    </row>
    <row r="870" spans="17:19">
      <c r="Q870" s="71"/>
      <c r="R870" s="71"/>
      <c r="S870" s="71"/>
    </row>
    <row r="871" spans="17:19">
      <c r="Q871" s="71"/>
      <c r="R871" s="71"/>
      <c r="S871" s="71"/>
    </row>
    <row r="872" spans="17:19">
      <c r="Q872" s="71"/>
      <c r="R872" s="71"/>
      <c r="S872" s="71"/>
    </row>
    <row r="873" spans="17:19">
      <c r="Q873" s="71"/>
      <c r="R873" s="71"/>
      <c r="S873" s="71"/>
    </row>
    <row r="874" spans="17:19">
      <c r="Q874" s="71"/>
      <c r="R874" s="71"/>
      <c r="S874" s="71"/>
    </row>
    <row r="875" spans="17:19">
      <c r="Q875" s="71"/>
      <c r="R875" s="71"/>
      <c r="S875" s="71"/>
    </row>
    <row r="876" spans="17:19">
      <c r="Q876" s="71"/>
      <c r="R876" s="71"/>
      <c r="S876" s="71"/>
    </row>
    <row r="877" spans="17:19">
      <c r="Q877" s="71"/>
      <c r="R877" s="71"/>
      <c r="S877" s="71"/>
    </row>
    <row r="878" spans="17:19">
      <c r="Q878" s="71"/>
      <c r="R878" s="71"/>
      <c r="S878" s="71"/>
    </row>
    <row r="879" spans="17:19">
      <c r="Q879" s="71"/>
      <c r="R879" s="71"/>
      <c r="S879" s="71"/>
    </row>
    <row r="880" spans="17:19">
      <c r="Q880" s="71"/>
      <c r="R880" s="71"/>
      <c r="S880" s="71"/>
    </row>
    <row r="881" spans="17:19">
      <c r="Q881" s="71"/>
      <c r="R881" s="71"/>
      <c r="S881" s="71"/>
    </row>
    <row r="882" spans="17:19">
      <c r="Q882" s="71"/>
      <c r="R882" s="71"/>
      <c r="S882" s="71"/>
    </row>
    <row r="883" spans="17:19">
      <c r="Q883" s="71"/>
      <c r="R883" s="71"/>
      <c r="S883" s="71"/>
    </row>
    <row r="884" spans="17:19">
      <c r="Q884" s="71"/>
      <c r="R884" s="71"/>
      <c r="S884" s="71"/>
    </row>
    <row r="885" spans="17:19">
      <c r="Q885" s="71"/>
      <c r="R885" s="71"/>
      <c r="S885" s="71"/>
    </row>
    <row r="886" spans="17:19">
      <c r="Q886" s="71"/>
      <c r="R886" s="71"/>
      <c r="S886" s="71"/>
    </row>
    <row r="887" spans="17:19">
      <c r="Q887" s="71"/>
      <c r="R887" s="71"/>
      <c r="S887" s="71"/>
    </row>
    <row r="888" spans="17:19">
      <c r="Q888" s="71"/>
      <c r="R888" s="71"/>
      <c r="S888" s="71"/>
    </row>
    <row r="889" spans="17:19">
      <c r="Q889" s="71"/>
      <c r="R889" s="71"/>
      <c r="S889" s="71"/>
    </row>
    <row r="890" spans="17:19">
      <c r="Q890" s="71"/>
      <c r="R890" s="71"/>
      <c r="S890" s="71"/>
    </row>
    <row r="891" spans="17:19">
      <c r="Q891" s="71"/>
      <c r="R891" s="71"/>
      <c r="S891" s="71"/>
    </row>
    <row r="892" spans="17:19">
      <c r="Q892" s="71"/>
      <c r="R892" s="71"/>
      <c r="S892" s="71"/>
    </row>
    <row r="893" spans="17:19">
      <c r="Q893" s="71"/>
      <c r="R893" s="71"/>
      <c r="S893" s="71"/>
    </row>
    <row r="894" spans="17:19">
      <c r="Q894" s="71"/>
      <c r="R894" s="71"/>
      <c r="S894" s="71"/>
    </row>
    <row r="895" spans="17:19">
      <c r="Q895" s="71"/>
      <c r="R895" s="71"/>
      <c r="S895" s="71"/>
    </row>
    <row r="896" spans="17:19">
      <c r="Q896" s="71"/>
      <c r="R896" s="71"/>
      <c r="S896" s="71"/>
    </row>
    <row r="897" spans="17:19">
      <c r="Q897" s="71"/>
      <c r="R897" s="71"/>
      <c r="S897" s="71"/>
    </row>
    <row r="898" spans="17:19">
      <c r="Q898" s="71"/>
      <c r="R898" s="71"/>
      <c r="S898" s="71"/>
    </row>
    <row r="899" spans="17:19">
      <c r="Q899" s="71"/>
      <c r="R899" s="71"/>
      <c r="S899" s="71"/>
    </row>
    <row r="900" spans="17:19">
      <c r="Q900" s="71"/>
      <c r="R900" s="71"/>
      <c r="S900" s="71"/>
    </row>
    <row r="901" spans="17:19">
      <c r="Q901" s="71"/>
      <c r="R901" s="71"/>
      <c r="S901" s="71"/>
    </row>
    <row r="902" spans="17:19">
      <c r="Q902" s="71"/>
      <c r="R902" s="71"/>
      <c r="S902" s="71"/>
    </row>
    <row r="903" spans="17:19">
      <c r="Q903" s="71"/>
      <c r="R903" s="71"/>
      <c r="S903" s="71"/>
    </row>
    <row r="904" spans="17:19">
      <c r="Q904" s="71"/>
      <c r="R904" s="71"/>
      <c r="S904" s="71"/>
    </row>
    <row r="905" spans="17:19">
      <c r="Q905" s="71"/>
      <c r="R905" s="71"/>
      <c r="S905" s="71"/>
    </row>
    <row r="906" spans="17:19">
      <c r="Q906" s="71"/>
      <c r="R906" s="71"/>
      <c r="S906" s="71"/>
    </row>
    <row r="907" spans="17:19">
      <c r="Q907" s="71"/>
      <c r="R907" s="71"/>
      <c r="S907" s="71"/>
    </row>
    <row r="908" spans="17:19">
      <c r="Q908" s="71"/>
      <c r="R908" s="71"/>
      <c r="S908" s="71"/>
    </row>
    <row r="909" spans="17:19">
      <c r="Q909" s="71"/>
      <c r="R909" s="71"/>
      <c r="S909" s="71"/>
    </row>
    <row r="910" spans="17:19">
      <c r="Q910" s="71"/>
      <c r="R910" s="71"/>
      <c r="S910" s="71"/>
    </row>
    <row r="911" spans="17:19">
      <c r="Q911" s="71"/>
      <c r="R911" s="71"/>
      <c r="S911" s="71"/>
    </row>
    <row r="912" spans="17:19">
      <c r="Q912" s="71"/>
      <c r="R912" s="71"/>
      <c r="S912" s="71"/>
    </row>
    <row r="913" spans="17:19">
      <c r="Q913" s="71"/>
      <c r="R913" s="71"/>
      <c r="S913" s="71"/>
    </row>
    <row r="914" spans="17:19">
      <c r="Q914" s="71"/>
      <c r="R914" s="71"/>
      <c r="S914" s="71"/>
    </row>
    <row r="915" spans="17:19">
      <c r="Q915" s="71"/>
      <c r="R915" s="71"/>
      <c r="S915" s="71"/>
    </row>
    <row r="916" spans="17:19">
      <c r="Q916" s="71"/>
      <c r="R916" s="71"/>
      <c r="S916" s="71"/>
    </row>
    <row r="917" spans="17:19">
      <c r="Q917" s="71"/>
      <c r="R917" s="71"/>
      <c r="S917" s="71"/>
    </row>
    <row r="918" spans="17:19">
      <c r="Q918" s="71"/>
      <c r="R918" s="71"/>
      <c r="S918" s="71"/>
    </row>
    <row r="919" spans="17:19">
      <c r="Q919" s="71"/>
      <c r="R919" s="71"/>
      <c r="S919" s="71"/>
    </row>
    <row r="920" spans="17:19">
      <c r="Q920" s="71"/>
      <c r="R920" s="71"/>
      <c r="S920" s="71"/>
    </row>
    <row r="921" spans="17:19">
      <c r="Q921" s="71"/>
      <c r="R921" s="71"/>
      <c r="S921" s="71"/>
    </row>
    <row r="922" spans="17:19">
      <c r="Q922" s="71"/>
      <c r="R922" s="71"/>
      <c r="S922" s="71"/>
    </row>
    <row r="923" spans="17:19">
      <c r="Q923" s="71"/>
      <c r="R923" s="71"/>
      <c r="S923" s="71"/>
    </row>
    <row r="924" spans="17:19">
      <c r="Q924" s="71"/>
      <c r="R924" s="71"/>
      <c r="S924" s="71"/>
    </row>
    <row r="925" spans="17:19">
      <c r="Q925" s="71"/>
      <c r="R925" s="71"/>
      <c r="S925" s="71"/>
    </row>
    <row r="926" spans="17:19">
      <c r="Q926" s="71"/>
      <c r="R926" s="71"/>
      <c r="S926" s="71"/>
    </row>
    <row r="927" spans="17:19">
      <c r="Q927" s="71"/>
      <c r="R927" s="71"/>
      <c r="S927" s="71"/>
    </row>
    <row r="928" spans="17:19">
      <c r="Q928" s="71"/>
      <c r="R928" s="71"/>
      <c r="S928" s="71"/>
    </row>
    <row r="929" spans="17:19">
      <c r="Q929" s="71"/>
      <c r="R929" s="71"/>
      <c r="S929" s="71"/>
    </row>
    <row r="930" spans="17:19">
      <c r="Q930" s="71"/>
      <c r="R930" s="71"/>
      <c r="S930" s="71"/>
    </row>
    <row r="931" spans="17:19">
      <c r="Q931" s="71"/>
      <c r="R931" s="71"/>
      <c r="S931" s="71"/>
    </row>
    <row r="932" spans="17:19">
      <c r="Q932" s="71"/>
      <c r="R932" s="71"/>
      <c r="S932" s="71"/>
    </row>
    <row r="933" spans="17:19">
      <c r="Q933" s="71"/>
      <c r="R933" s="71"/>
      <c r="S933" s="71"/>
    </row>
    <row r="934" spans="17:19">
      <c r="Q934" s="71"/>
      <c r="R934" s="71"/>
      <c r="S934" s="71"/>
    </row>
    <row r="935" spans="17:19">
      <c r="Q935" s="71"/>
      <c r="R935" s="71"/>
      <c r="S935" s="71"/>
    </row>
    <row r="936" spans="17:19">
      <c r="Q936" s="71"/>
      <c r="R936" s="71"/>
      <c r="S936" s="71"/>
    </row>
    <row r="937" spans="17:19">
      <c r="Q937" s="71"/>
      <c r="R937" s="71"/>
      <c r="S937" s="71"/>
    </row>
    <row r="938" spans="17:19">
      <c r="Q938" s="71"/>
      <c r="R938" s="71"/>
      <c r="S938" s="71"/>
    </row>
    <row r="939" spans="17:19">
      <c r="Q939" s="71"/>
      <c r="R939" s="71"/>
      <c r="S939" s="71"/>
    </row>
    <row r="940" spans="17:19">
      <c r="Q940" s="71"/>
      <c r="R940" s="71"/>
      <c r="S940" s="71"/>
    </row>
    <row r="941" spans="17:19">
      <c r="Q941" s="71"/>
      <c r="R941" s="71"/>
      <c r="S941" s="71"/>
    </row>
    <row r="942" spans="17:19">
      <c r="Q942" s="71"/>
      <c r="R942" s="71"/>
      <c r="S942" s="71"/>
    </row>
    <row r="943" spans="17:19">
      <c r="Q943" s="71"/>
      <c r="R943" s="71"/>
      <c r="S943" s="71"/>
    </row>
    <row r="944" spans="17:19">
      <c r="Q944" s="71"/>
      <c r="R944" s="71"/>
      <c r="S944" s="71"/>
    </row>
    <row r="945" spans="17:19">
      <c r="Q945" s="71"/>
      <c r="R945" s="71"/>
      <c r="S945" s="71"/>
    </row>
    <row r="946" spans="17:19">
      <c r="Q946" s="71"/>
      <c r="R946" s="71"/>
      <c r="S946" s="71"/>
    </row>
    <row r="947" spans="17:19">
      <c r="Q947" s="71"/>
      <c r="R947" s="71"/>
      <c r="S947" s="71"/>
    </row>
    <row r="948" spans="17:19">
      <c r="Q948" s="71"/>
      <c r="R948" s="71"/>
      <c r="S948" s="71"/>
    </row>
    <row r="949" spans="17:19">
      <c r="Q949" s="71"/>
      <c r="R949" s="71"/>
      <c r="S949" s="71"/>
    </row>
    <row r="950" spans="17:19">
      <c r="Q950" s="71"/>
      <c r="R950" s="71"/>
      <c r="S950" s="71"/>
    </row>
    <row r="951" spans="17:19">
      <c r="Q951" s="71"/>
      <c r="R951" s="71"/>
      <c r="S951" s="71"/>
    </row>
    <row r="952" spans="17:19">
      <c r="Q952" s="71"/>
      <c r="R952" s="71"/>
      <c r="S952" s="71"/>
    </row>
    <row r="953" spans="17:19">
      <c r="Q953" s="71"/>
      <c r="R953" s="71"/>
      <c r="S953" s="71"/>
    </row>
    <row r="954" spans="17:19">
      <c r="Q954" s="71"/>
      <c r="R954" s="71"/>
      <c r="S954" s="71"/>
    </row>
    <row r="955" spans="17:19">
      <c r="Q955" s="71"/>
      <c r="R955" s="71"/>
      <c r="S955" s="71"/>
    </row>
    <row r="956" spans="17:19">
      <c r="Q956" s="71"/>
      <c r="R956" s="71"/>
      <c r="S956" s="71"/>
    </row>
    <row r="957" spans="17:19">
      <c r="Q957" s="71"/>
      <c r="R957" s="71"/>
      <c r="S957" s="71"/>
    </row>
    <row r="958" spans="17:19">
      <c r="Q958" s="71"/>
      <c r="R958" s="71"/>
      <c r="S958" s="71"/>
    </row>
    <row r="959" spans="17:19">
      <c r="Q959" s="71"/>
      <c r="R959" s="71"/>
      <c r="S959" s="71"/>
    </row>
    <row r="960" spans="17:19">
      <c r="Q960" s="71"/>
      <c r="R960" s="71"/>
      <c r="S960" s="71"/>
    </row>
    <row r="961" spans="17:19">
      <c r="Q961" s="71"/>
      <c r="R961" s="71"/>
      <c r="S961" s="71"/>
    </row>
    <row r="962" spans="17:19">
      <c r="Q962" s="71"/>
      <c r="R962" s="71"/>
      <c r="S962" s="71"/>
    </row>
    <row r="963" spans="17:19">
      <c r="Q963" s="71"/>
      <c r="R963" s="71"/>
      <c r="S963" s="71"/>
    </row>
    <row r="964" spans="17:19">
      <c r="Q964" s="71"/>
      <c r="R964" s="71"/>
      <c r="S964" s="71"/>
    </row>
    <row r="965" spans="17:19">
      <c r="Q965" s="71"/>
      <c r="R965" s="71"/>
      <c r="S965" s="71"/>
    </row>
    <row r="966" spans="17:19">
      <c r="Q966" s="71"/>
      <c r="R966" s="71"/>
      <c r="S966" s="71"/>
    </row>
    <row r="967" spans="17:19">
      <c r="Q967" s="71"/>
      <c r="R967" s="71"/>
      <c r="S967" s="71"/>
    </row>
    <row r="968" spans="17:19">
      <c r="Q968" s="71"/>
      <c r="R968" s="71"/>
      <c r="S968" s="71"/>
    </row>
    <row r="969" spans="17:19">
      <c r="Q969" s="71"/>
      <c r="R969" s="71"/>
      <c r="S969" s="71"/>
    </row>
    <row r="970" spans="17:19">
      <c r="Q970" s="71"/>
      <c r="R970" s="71"/>
      <c r="S970" s="71"/>
    </row>
    <row r="971" spans="17:19">
      <c r="Q971" s="71"/>
      <c r="R971" s="71"/>
      <c r="S971" s="71"/>
    </row>
    <row r="972" spans="17:19">
      <c r="Q972" s="71"/>
      <c r="R972" s="71"/>
      <c r="S972" s="71"/>
    </row>
    <row r="973" spans="17:19">
      <c r="Q973" s="71"/>
      <c r="R973" s="71"/>
      <c r="S973" s="71"/>
    </row>
    <row r="974" spans="17:19">
      <c r="Q974" s="71"/>
      <c r="R974" s="71"/>
      <c r="S974" s="71"/>
    </row>
    <row r="975" spans="17:19">
      <c r="Q975" s="71"/>
      <c r="R975" s="71"/>
      <c r="S975" s="71"/>
    </row>
    <row r="976" spans="17:19">
      <c r="Q976" s="71"/>
      <c r="R976" s="71"/>
      <c r="S976" s="71"/>
    </row>
    <row r="977" spans="17:19">
      <c r="Q977" s="71"/>
      <c r="R977" s="71"/>
      <c r="S977" s="71"/>
    </row>
    <row r="978" spans="17:19">
      <c r="Q978" s="71"/>
      <c r="R978" s="71"/>
      <c r="S978" s="71"/>
    </row>
    <row r="979" spans="17:19">
      <c r="Q979" s="71"/>
      <c r="R979" s="71"/>
      <c r="S979" s="71"/>
    </row>
    <row r="980" spans="17:19">
      <c r="Q980" s="71"/>
      <c r="R980" s="71"/>
      <c r="S980" s="71"/>
    </row>
    <row r="981" spans="17:19">
      <c r="Q981" s="71"/>
      <c r="R981" s="71"/>
      <c r="S981" s="71"/>
    </row>
    <row r="982" spans="17:19">
      <c r="Q982" s="71"/>
      <c r="R982" s="71"/>
      <c r="S982" s="71"/>
    </row>
    <row r="983" spans="17:19">
      <c r="Q983" s="71"/>
      <c r="R983" s="71"/>
      <c r="S983" s="71"/>
    </row>
    <row r="984" spans="17:19">
      <c r="Q984" s="71"/>
      <c r="R984" s="71"/>
      <c r="S984" s="71"/>
    </row>
    <row r="985" spans="17:19">
      <c r="Q985" s="71"/>
      <c r="R985" s="71"/>
      <c r="S985" s="71"/>
    </row>
    <row r="986" spans="17:19">
      <c r="Q986" s="71"/>
      <c r="R986" s="71"/>
      <c r="S986" s="71"/>
    </row>
    <row r="987" spans="17:19">
      <c r="Q987" s="71"/>
      <c r="R987" s="71"/>
      <c r="S987" s="71"/>
    </row>
    <row r="988" spans="17:19">
      <c r="Q988" s="71"/>
      <c r="R988" s="71"/>
      <c r="S988" s="71"/>
    </row>
    <row r="989" spans="17:19">
      <c r="Q989" s="71"/>
      <c r="R989" s="71"/>
      <c r="S989" s="71"/>
    </row>
    <row r="990" spans="17:19">
      <c r="Q990" s="71"/>
      <c r="R990" s="71"/>
      <c r="S990" s="71"/>
    </row>
    <row r="991" spans="17:19">
      <c r="Q991" s="71"/>
      <c r="R991" s="71"/>
      <c r="S991" s="71"/>
    </row>
    <row r="992" spans="17:19">
      <c r="Q992" s="71"/>
      <c r="R992" s="71"/>
      <c r="S992" s="71"/>
    </row>
    <row r="993" spans="17:19">
      <c r="Q993" s="71"/>
      <c r="R993" s="71"/>
      <c r="S993" s="71"/>
    </row>
    <row r="994" spans="17:19">
      <c r="Q994" s="71"/>
      <c r="R994" s="71"/>
      <c r="S994" s="71"/>
    </row>
    <row r="995" spans="17:19">
      <c r="Q995" s="71"/>
      <c r="R995" s="71"/>
      <c r="S995" s="71"/>
    </row>
    <row r="996" spans="17:19">
      <c r="Q996" s="71"/>
      <c r="R996" s="71"/>
      <c r="S996" s="71"/>
    </row>
    <row r="997" spans="17:19">
      <c r="Q997" s="71"/>
      <c r="R997" s="71"/>
      <c r="S997" s="71"/>
    </row>
    <row r="998" spans="17:19">
      <c r="Q998" s="71"/>
      <c r="R998" s="71"/>
      <c r="S998" s="71"/>
    </row>
    <row r="999" spans="17:19">
      <c r="Q999" s="71"/>
      <c r="R999" s="71"/>
      <c r="S999" s="71"/>
    </row>
    <row r="1000" spans="17:19">
      <c r="Q1000" s="71"/>
      <c r="R1000" s="71"/>
      <c r="S1000" s="71"/>
    </row>
    <row r="1001" spans="17:19">
      <c r="Q1001" s="71"/>
      <c r="R1001" s="71"/>
      <c r="S1001" s="71"/>
    </row>
    <row r="1002" spans="17:19">
      <c r="Q1002" s="71"/>
      <c r="R1002" s="71"/>
      <c r="S1002" s="71"/>
    </row>
    <row r="1003" spans="17:19">
      <c r="Q1003" s="71"/>
      <c r="R1003" s="71"/>
      <c r="S1003" s="71"/>
    </row>
    <row r="1004" spans="17:19">
      <c r="Q1004" s="71"/>
      <c r="R1004" s="71"/>
      <c r="S1004" s="71"/>
    </row>
    <row r="1005" spans="17:19">
      <c r="Q1005" s="71"/>
      <c r="R1005" s="71"/>
      <c r="S1005" s="71"/>
    </row>
    <row r="1006" spans="17:19">
      <c r="Q1006" s="71"/>
      <c r="R1006" s="71"/>
      <c r="S1006" s="71"/>
    </row>
    <row r="1007" spans="17:19">
      <c r="Q1007" s="71"/>
      <c r="R1007" s="71"/>
      <c r="S1007" s="71"/>
    </row>
    <row r="1008" spans="17:19">
      <c r="Q1008" s="71"/>
      <c r="R1008" s="71"/>
      <c r="S1008" s="71"/>
    </row>
    <row r="1009" spans="17:19">
      <c r="Q1009" s="71"/>
      <c r="R1009" s="71"/>
      <c r="S1009" s="71"/>
    </row>
    <row r="1010" spans="17:19">
      <c r="Q1010" s="71"/>
      <c r="R1010" s="71"/>
      <c r="S1010" s="71"/>
    </row>
    <row r="1011" spans="17:19">
      <c r="Q1011" s="71"/>
      <c r="R1011" s="71"/>
      <c r="S1011" s="71"/>
    </row>
    <row r="1012" spans="17:19">
      <c r="Q1012" s="71"/>
      <c r="R1012" s="71"/>
      <c r="S1012" s="71"/>
    </row>
    <row r="1013" spans="17:19">
      <c r="Q1013" s="71"/>
      <c r="R1013" s="71"/>
      <c r="S1013" s="71"/>
    </row>
    <row r="1014" spans="17:19">
      <c r="Q1014" s="71"/>
      <c r="R1014" s="71"/>
      <c r="S1014" s="71"/>
    </row>
    <row r="1015" spans="17:19">
      <c r="Q1015" s="71"/>
      <c r="R1015" s="71"/>
      <c r="S1015" s="71"/>
    </row>
    <row r="1016" spans="17:19">
      <c r="Q1016" s="71"/>
      <c r="R1016" s="71"/>
      <c r="S1016" s="71"/>
    </row>
    <row r="1017" spans="17:19">
      <c r="Q1017" s="71"/>
      <c r="R1017" s="71"/>
      <c r="S1017" s="71"/>
    </row>
    <row r="1018" spans="17:19">
      <c r="Q1018" s="71"/>
      <c r="R1018" s="71"/>
      <c r="S1018" s="71"/>
    </row>
    <row r="1019" spans="17:19">
      <c r="Q1019" s="71"/>
      <c r="R1019" s="71"/>
      <c r="S1019" s="71"/>
    </row>
    <row r="1020" spans="17:19">
      <c r="Q1020" s="71"/>
      <c r="R1020" s="71"/>
      <c r="S1020" s="71"/>
    </row>
    <row r="1021" spans="17:19">
      <c r="Q1021" s="71"/>
      <c r="R1021" s="71"/>
      <c r="S1021" s="71"/>
    </row>
    <row r="1022" spans="17:19">
      <c r="Q1022" s="71"/>
      <c r="R1022" s="71"/>
      <c r="S1022" s="71"/>
    </row>
    <row r="1023" spans="17:19">
      <c r="Q1023" s="71"/>
      <c r="R1023" s="71"/>
      <c r="S1023" s="71"/>
    </row>
    <row r="1024" spans="17:19">
      <c r="Q1024" s="71"/>
      <c r="R1024" s="71"/>
      <c r="S1024" s="71"/>
    </row>
    <row r="1025" spans="17:19">
      <c r="Q1025" s="71"/>
      <c r="R1025" s="71"/>
      <c r="S1025" s="71"/>
    </row>
    <row r="1026" spans="17:19">
      <c r="Q1026" s="71"/>
      <c r="R1026" s="71"/>
      <c r="S1026" s="71"/>
    </row>
    <row r="1027" spans="17:19">
      <c r="Q1027" s="71"/>
      <c r="R1027" s="71"/>
      <c r="S1027" s="71"/>
    </row>
    <row r="1028" spans="17:19">
      <c r="Q1028" s="71"/>
      <c r="R1028" s="71"/>
      <c r="S1028" s="71"/>
    </row>
    <row r="1029" spans="17:19">
      <c r="Q1029" s="71"/>
      <c r="R1029" s="71"/>
      <c r="S1029" s="71"/>
    </row>
    <row r="1030" spans="17:19">
      <c r="Q1030" s="71"/>
      <c r="R1030" s="71"/>
      <c r="S1030" s="71"/>
    </row>
    <row r="1031" spans="17:19">
      <c r="Q1031" s="71"/>
      <c r="R1031" s="71"/>
      <c r="S1031" s="71"/>
    </row>
    <row r="1032" spans="17:19">
      <c r="Q1032" s="71"/>
      <c r="R1032" s="71"/>
      <c r="S1032" s="71"/>
    </row>
    <row r="1033" spans="17:19">
      <c r="Q1033" s="71"/>
      <c r="R1033" s="71"/>
      <c r="S1033" s="71"/>
    </row>
    <row r="1034" spans="17:19">
      <c r="Q1034" s="71"/>
      <c r="R1034" s="71"/>
      <c r="S1034" s="71"/>
    </row>
    <row r="1035" spans="17:19">
      <c r="Q1035" s="71"/>
      <c r="R1035" s="71"/>
      <c r="S1035" s="71"/>
    </row>
    <row r="1036" spans="17:19">
      <c r="Q1036" s="71"/>
      <c r="R1036" s="71"/>
      <c r="S1036" s="71"/>
    </row>
    <row r="1037" spans="17:19">
      <c r="Q1037" s="71"/>
      <c r="R1037" s="71"/>
      <c r="S1037" s="71"/>
    </row>
    <row r="1038" spans="17:19">
      <c r="Q1038" s="71"/>
      <c r="R1038" s="71"/>
      <c r="S1038" s="71"/>
    </row>
    <row r="1039" spans="17:19">
      <c r="Q1039" s="71"/>
      <c r="R1039" s="71"/>
      <c r="S1039" s="71"/>
    </row>
    <row r="1040" spans="17:19">
      <c r="Q1040" s="71"/>
      <c r="R1040" s="71"/>
      <c r="S1040" s="71"/>
    </row>
    <row r="1041" spans="17:19">
      <c r="Q1041" s="71"/>
      <c r="R1041" s="71"/>
      <c r="S1041" s="71"/>
    </row>
    <row r="1042" spans="17:19">
      <c r="Q1042" s="71"/>
      <c r="R1042" s="71"/>
      <c r="S1042" s="71"/>
    </row>
    <row r="1043" spans="17:19">
      <c r="Q1043" s="71"/>
      <c r="R1043" s="71"/>
      <c r="S1043" s="71"/>
    </row>
    <row r="1044" spans="17:19">
      <c r="Q1044" s="71"/>
      <c r="R1044" s="71"/>
      <c r="S1044" s="71"/>
    </row>
    <row r="1045" spans="17:19">
      <c r="Q1045" s="71"/>
      <c r="R1045" s="71"/>
      <c r="S1045" s="71"/>
    </row>
    <row r="1046" spans="17:19">
      <c r="Q1046" s="71"/>
      <c r="R1046" s="71"/>
      <c r="S1046" s="71"/>
    </row>
    <row r="1047" spans="17:19">
      <c r="Q1047" s="71"/>
      <c r="R1047" s="71"/>
      <c r="S1047" s="71"/>
    </row>
    <row r="1048" spans="17:19">
      <c r="Q1048" s="71"/>
      <c r="R1048" s="71"/>
      <c r="S1048" s="71"/>
    </row>
    <row r="1049" spans="17:19">
      <c r="Q1049" s="71"/>
      <c r="R1049" s="71"/>
      <c r="S1049" s="71"/>
    </row>
    <row r="1050" spans="17:19">
      <c r="Q1050" s="71"/>
      <c r="R1050" s="71"/>
      <c r="S1050" s="71"/>
    </row>
    <row r="1051" spans="17:19">
      <c r="Q1051" s="71"/>
      <c r="R1051" s="71"/>
      <c r="S1051" s="71"/>
    </row>
    <row r="1052" spans="17:19">
      <c r="Q1052" s="71"/>
      <c r="R1052" s="71"/>
      <c r="S1052" s="71"/>
    </row>
    <row r="1053" spans="17:19">
      <c r="Q1053" s="71"/>
      <c r="R1053" s="71"/>
      <c r="S1053" s="71"/>
    </row>
    <row r="1054" spans="17:19">
      <c r="Q1054" s="71"/>
      <c r="R1054" s="71"/>
      <c r="S1054" s="71"/>
    </row>
    <row r="1055" spans="17:19">
      <c r="Q1055" s="71"/>
      <c r="R1055" s="71"/>
      <c r="S1055" s="71"/>
    </row>
    <row r="1056" spans="17:19">
      <c r="Q1056" s="71"/>
      <c r="R1056" s="71"/>
      <c r="S1056" s="71"/>
    </row>
    <row r="1057" spans="17:19">
      <c r="Q1057" s="71"/>
      <c r="R1057" s="71"/>
      <c r="S1057" s="71"/>
    </row>
    <row r="1058" spans="17:19">
      <c r="Q1058" s="71"/>
      <c r="R1058" s="71"/>
      <c r="S1058" s="71"/>
    </row>
    <row r="1059" spans="17:19">
      <c r="Q1059" s="71"/>
      <c r="R1059" s="71"/>
      <c r="S1059" s="71"/>
    </row>
    <row r="1060" spans="17:19">
      <c r="Q1060" s="71"/>
      <c r="R1060" s="71"/>
      <c r="S1060" s="71"/>
    </row>
    <row r="1061" spans="17:19">
      <c r="Q1061" s="71"/>
      <c r="R1061" s="71"/>
      <c r="S1061" s="71"/>
    </row>
    <row r="1062" spans="17:19">
      <c r="Q1062" s="71"/>
      <c r="R1062" s="71"/>
      <c r="S1062" s="71"/>
    </row>
    <row r="1063" spans="17:19">
      <c r="Q1063" s="71"/>
      <c r="R1063" s="71"/>
      <c r="S1063" s="71"/>
    </row>
    <row r="1064" spans="17:19">
      <c r="Q1064" s="71"/>
      <c r="R1064" s="71"/>
      <c r="S1064" s="71"/>
    </row>
    <row r="1065" spans="17:19">
      <c r="Q1065" s="71"/>
      <c r="R1065" s="71"/>
      <c r="S1065" s="71"/>
    </row>
    <row r="1066" spans="17:19">
      <c r="Q1066" s="71"/>
      <c r="R1066" s="71"/>
      <c r="S1066" s="71"/>
    </row>
    <row r="1067" spans="17:19">
      <c r="Q1067" s="71"/>
      <c r="R1067" s="71"/>
      <c r="S1067" s="71"/>
    </row>
    <row r="1068" spans="17:19">
      <c r="Q1068" s="71"/>
      <c r="R1068" s="71"/>
      <c r="S1068" s="71"/>
    </row>
    <row r="1069" spans="17:19">
      <c r="Q1069" s="71"/>
      <c r="R1069" s="71"/>
      <c r="S1069" s="71"/>
    </row>
    <row r="1070" spans="17:19">
      <c r="Q1070" s="71"/>
      <c r="R1070" s="71"/>
      <c r="S1070" s="71"/>
    </row>
    <row r="1071" spans="17:19">
      <c r="Q1071" s="71"/>
      <c r="R1071" s="71"/>
      <c r="S1071" s="71"/>
    </row>
    <row r="1072" spans="17:19">
      <c r="Q1072" s="71"/>
      <c r="R1072" s="71"/>
      <c r="S1072" s="71"/>
    </row>
    <row r="1073" spans="17:19">
      <c r="Q1073" s="71"/>
      <c r="R1073" s="71"/>
      <c r="S1073" s="71"/>
    </row>
    <row r="1074" spans="17:19">
      <c r="Q1074" s="71"/>
      <c r="R1074" s="71"/>
      <c r="S1074" s="71"/>
    </row>
    <row r="1075" spans="17:19">
      <c r="Q1075" s="71"/>
      <c r="R1075" s="71"/>
      <c r="S1075" s="71"/>
    </row>
    <row r="1076" spans="17:19">
      <c r="Q1076" s="71"/>
      <c r="R1076" s="71"/>
      <c r="S1076" s="71"/>
    </row>
    <row r="1077" spans="17:19">
      <c r="Q1077" s="71"/>
      <c r="R1077" s="71"/>
      <c r="S1077" s="71"/>
    </row>
    <row r="1078" spans="17:19">
      <c r="Q1078" s="71"/>
      <c r="R1078" s="71"/>
      <c r="S1078" s="71"/>
    </row>
    <row r="1079" spans="17:19">
      <c r="Q1079" s="71"/>
      <c r="R1079" s="71"/>
      <c r="S1079" s="71"/>
    </row>
    <row r="1080" spans="17:19">
      <c r="Q1080" s="71"/>
      <c r="R1080" s="71"/>
      <c r="S1080" s="71"/>
    </row>
    <row r="1081" spans="17:19">
      <c r="Q1081" s="71"/>
      <c r="R1081" s="71"/>
      <c r="S1081" s="71"/>
    </row>
    <row r="1082" spans="17:19">
      <c r="Q1082" s="71"/>
      <c r="R1082" s="71"/>
      <c r="S1082" s="71"/>
    </row>
    <row r="1083" spans="17:19">
      <c r="Q1083" s="71"/>
      <c r="R1083" s="71"/>
      <c r="S1083" s="71"/>
    </row>
    <row r="1084" spans="17:19">
      <c r="Q1084" s="71"/>
      <c r="R1084" s="71"/>
      <c r="S1084" s="71"/>
    </row>
    <row r="1085" spans="17:19">
      <c r="Q1085" s="71"/>
      <c r="R1085" s="71"/>
      <c r="S1085" s="71"/>
    </row>
    <row r="1086" spans="17:19">
      <c r="Q1086" s="71"/>
      <c r="R1086" s="71"/>
      <c r="S1086" s="71"/>
    </row>
    <row r="1087" spans="17:19">
      <c r="Q1087" s="71"/>
      <c r="R1087" s="71"/>
      <c r="S1087" s="71"/>
    </row>
    <row r="1088" spans="17:19">
      <c r="Q1088" s="71"/>
      <c r="R1088" s="71"/>
      <c r="S1088" s="71"/>
    </row>
    <row r="1089" spans="17:19">
      <c r="Q1089" s="71"/>
      <c r="R1089" s="71"/>
      <c r="S1089" s="71"/>
    </row>
    <row r="1090" spans="17:19">
      <c r="Q1090" s="71"/>
      <c r="R1090" s="71"/>
      <c r="S1090" s="71"/>
    </row>
    <row r="1091" spans="17:19">
      <c r="Q1091" s="71"/>
      <c r="R1091" s="71"/>
      <c r="S1091" s="71"/>
    </row>
    <row r="1092" spans="17:19">
      <c r="Q1092" s="71"/>
      <c r="R1092" s="71"/>
      <c r="S1092" s="71"/>
    </row>
    <row r="1093" spans="17:19">
      <c r="Q1093" s="71"/>
      <c r="R1093" s="71"/>
      <c r="S1093" s="71"/>
    </row>
    <row r="1094" spans="17:19">
      <c r="Q1094" s="71"/>
      <c r="R1094" s="71"/>
      <c r="S1094" s="71"/>
    </row>
    <row r="1095" spans="17:19">
      <c r="Q1095" s="71"/>
      <c r="R1095" s="71"/>
      <c r="S1095" s="71"/>
    </row>
    <row r="1096" spans="17:19">
      <c r="Q1096" s="71"/>
      <c r="R1096" s="71"/>
      <c r="S1096" s="71"/>
    </row>
    <row r="1097" spans="17:19">
      <c r="Q1097" s="71"/>
      <c r="R1097" s="71"/>
      <c r="S1097" s="71"/>
    </row>
  </sheetData>
  <mergeCells count="13">
    <mergeCell ref="I4:J4"/>
    <mergeCell ref="A4:A5"/>
    <mergeCell ref="B4:B5"/>
    <mergeCell ref="C4:D4"/>
    <mergeCell ref="E4:F4"/>
    <mergeCell ref="G4:H4"/>
    <mergeCell ref="S4:S5"/>
    <mergeCell ref="K4:L4"/>
    <mergeCell ref="M4:M5"/>
    <mergeCell ref="N4:N5"/>
    <mergeCell ref="O4:O5"/>
    <mergeCell ref="Q4:Q5"/>
    <mergeCell ref="R4:R5"/>
  </mergeCells>
  <phoneticPr fontId="2" type="noConversion"/>
  <pageMargins left="0.6692913385826772" right="0.27559055118110237" top="0.9055118110236221" bottom="0.47244094488188981" header="0.51181102362204722" footer="0"/>
  <pageSetup paperSize="8" scale="70" orientation="landscape" r:id="rId1"/>
  <headerFooter alignWithMargins="0">
    <oddHeader>&amp;C&amp;24&amp;E호실별 공공요금 사용 현황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676"/>
  <sheetViews>
    <sheetView tabSelected="1" workbookViewId="0">
      <selection activeCell="N13" sqref="N13"/>
    </sheetView>
  </sheetViews>
  <sheetFormatPr defaultRowHeight="16.5"/>
  <cols>
    <col min="1" max="1" width="5.25" customWidth="1"/>
    <col min="2" max="2" width="5.875" customWidth="1"/>
    <col min="3" max="3" width="5.75" customWidth="1"/>
    <col min="4" max="4" width="6.625" customWidth="1"/>
    <col min="5" max="5" width="10.25" customWidth="1"/>
    <col min="6" max="6" width="12.125" customWidth="1"/>
    <col min="7" max="7" width="13.125" customWidth="1"/>
    <col min="8" max="8" width="14.125" customWidth="1"/>
    <col min="9" max="9" width="10.75" style="29" customWidth="1"/>
    <col min="10" max="15" width="10.75" customWidth="1"/>
    <col min="16" max="16" width="10.75" style="9" customWidth="1"/>
    <col min="17" max="17" width="24.375" style="9" customWidth="1"/>
    <col min="18" max="18" width="10.75" customWidth="1"/>
    <col min="19" max="19" width="6.625" customWidth="1"/>
    <col min="20" max="20" width="10.75" customWidth="1"/>
    <col min="21" max="21" width="11.125" customWidth="1"/>
  </cols>
  <sheetData>
    <row r="1" spans="1:22" s="33" customFormat="1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7</v>
      </c>
      <c r="H1" s="32" t="s">
        <v>8</v>
      </c>
      <c r="I1" s="2" t="s">
        <v>9</v>
      </c>
      <c r="J1" s="32" t="s">
        <v>10</v>
      </c>
      <c r="K1" s="32" t="s">
        <v>11</v>
      </c>
      <c r="L1" s="32" t="s">
        <v>12</v>
      </c>
      <c r="M1" s="32" t="s">
        <v>13</v>
      </c>
      <c r="N1" s="32" t="s">
        <v>14</v>
      </c>
      <c r="O1" s="32" t="s">
        <v>15</v>
      </c>
      <c r="P1" s="39" t="s">
        <v>16</v>
      </c>
      <c r="Q1" s="39" t="s">
        <v>17</v>
      </c>
      <c r="R1" s="32" t="s">
        <v>18</v>
      </c>
      <c r="S1" s="32" t="s">
        <v>19</v>
      </c>
      <c r="T1" s="32"/>
      <c r="U1" s="40"/>
      <c r="V1" s="40"/>
    </row>
    <row r="2" spans="1:22">
      <c r="A2" s="1">
        <v>1</v>
      </c>
      <c r="B2" s="1" t="s">
        <v>21</v>
      </c>
      <c r="C2" s="1" t="s">
        <v>22</v>
      </c>
      <c r="D2" s="1">
        <v>101</v>
      </c>
      <c r="E2" s="1"/>
      <c r="F2" s="1"/>
      <c r="G2" s="1"/>
      <c r="H2" s="5"/>
      <c r="I2" s="6"/>
      <c r="J2" s="5"/>
      <c r="K2" s="5"/>
      <c r="L2" s="5"/>
      <c r="M2" s="5">
        <f>I2+J2+K2+L2</f>
        <v>0</v>
      </c>
      <c r="N2" s="5"/>
      <c r="O2" s="5">
        <f>H2-M2</f>
        <v>0</v>
      </c>
      <c r="P2" s="7"/>
      <c r="Q2" s="3"/>
      <c r="R2" s="1"/>
      <c r="S2" s="1"/>
      <c r="T2" s="1"/>
    </row>
    <row r="3" spans="1:22">
      <c r="A3" s="1">
        <v>2</v>
      </c>
      <c r="B3" s="1" t="s">
        <v>21</v>
      </c>
      <c r="C3" s="1" t="s">
        <v>22</v>
      </c>
      <c r="D3" s="1">
        <v>102</v>
      </c>
      <c r="E3" s="1"/>
      <c r="F3" s="1"/>
      <c r="G3" s="1"/>
      <c r="H3" s="5"/>
      <c r="I3" s="6"/>
      <c r="J3" s="5"/>
      <c r="K3" s="5"/>
      <c r="L3" s="5"/>
      <c r="M3" s="5">
        <f t="shared" ref="M3:M61" si="0">I3+J3+K3+L3</f>
        <v>0</v>
      </c>
      <c r="N3" s="5"/>
      <c r="O3" s="5">
        <f t="shared" ref="O3:O61" si="1">H3-M3</f>
        <v>0</v>
      </c>
      <c r="P3" s="7"/>
      <c r="Q3" s="3"/>
      <c r="R3" s="1"/>
      <c r="S3" s="1"/>
      <c r="T3" s="1"/>
    </row>
    <row r="4" spans="1:22">
      <c r="A4" s="1">
        <v>3</v>
      </c>
      <c r="B4" s="1" t="s">
        <v>21</v>
      </c>
      <c r="C4" s="1" t="s">
        <v>22</v>
      </c>
      <c r="D4" s="1">
        <v>103</v>
      </c>
      <c r="E4" s="1"/>
      <c r="F4" s="1"/>
      <c r="G4" s="1"/>
      <c r="H4" s="5"/>
      <c r="I4" s="6"/>
      <c r="J4" s="5"/>
      <c r="K4" s="5"/>
      <c r="L4" s="5"/>
      <c r="M4" s="5">
        <f t="shared" si="0"/>
        <v>0</v>
      </c>
      <c r="N4" s="5"/>
      <c r="O4" s="5">
        <f t="shared" si="1"/>
        <v>0</v>
      </c>
      <c r="P4" s="7"/>
      <c r="Q4" s="3"/>
      <c r="R4" s="1"/>
      <c r="S4" s="1"/>
      <c r="T4" s="1"/>
    </row>
    <row r="5" spans="1:22">
      <c r="A5" s="1">
        <v>4</v>
      </c>
      <c r="B5" s="1" t="s">
        <v>21</v>
      </c>
      <c r="C5" s="1" t="s">
        <v>22</v>
      </c>
      <c r="D5" s="1">
        <v>201</v>
      </c>
      <c r="E5" s="1" t="s">
        <v>23</v>
      </c>
      <c r="F5" s="1" t="s">
        <v>1517</v>
      </c>
      <c r="G5" s="1"/>
      <c r="H5" s="5">
        <v>200000</v>
      </c>
      <c r="I5" s="6">
        <v>18980</v>
      </c>
      <c r="J5" s="5">
        <v>33020</v>
      </c>
      <c r="K5" s="5">
        <v>45550</v>
      </c>
      <c r="L5" s="5">
        <v>57340</v>
      </c>
      <c r="M5" s="5">
        <f t="shared" si="0"/>
        <v>154890</v>
      </c>
      <c r="N5" s="5"/>
      <c r="O5" s="8">
        <f t="shared" si="1"/>
        <v>45110</v>
      </c>
      <c r="P5" s="7" t="s">
        <v>24</v>
      </c>
      <c r="Q5" s="3" t="s">
        <v>25</v>
      </c>
      <c r="R5" s="1" t="s">
        <v>1096</v>
      </c>
      <c r="S5" s="1"/>
      <c r="T5" s="1"/>
    </row>
    <row r="6" spans="1:22">
      <c r="A6" s="1">
        <v>5</v>
      </c>
      <c r="B6" s="1" t="s">
        <v>21</v>
      </c>
      <c r="C6" s="1" t="s">
        <v>22</v>
      </c>
      <c r="D6" s="1">
        <v>202</v>
      </c>
      <c r="E6" s="1" t="s">
        <v>26</v>
      </c>
      <c r="F6" s="1" t="s">
        <v>1518</v>
      </c>
      <c r="G6" s="1"/>
      <c r="H6" s="5">
        <v>200000</v>
      </c>
      <c r="I6" s="6">
        <v>40200</v>
      </c>
      <c r="J6" s="5">
        <v>15800</v>
      </c>
      <c r="K6" s="5">
        <v>52250</v>
      </c>
      <c r="L6" s="5">
        <v>47410</v>
      </c>
      <c r="M6" s="5">
        <f t="shared" si="0"/>
        <v>155660</v>
      </c>
      <c r="N6" s="5"/>
      <c r="O6" s="8">
        <f t="shared" si="1"/>
        <v>44340</v>
      </c>
      <c r="P6" s="7" t="s">
        <v>27</v>
      </c>
      <c r="Q6" s="3" t="s">
        <v>28</v>
      </c>
      <c r="R6" s="1" t="s">
        <v>1097</v>
      </c>
      <c r="S6" s="1"/>
      <c r="T6" s="1"/>
    </row>
    <row r="7" spans="1:22">
      <c r="A7" s="1">
        <v>6</v>
      </c>
      <c r="B7" s="1" t="s">
        <v>21</v>
      </c>
      <c r="C7" s="1" t="s">
        <v>22</v>
      </c>
      <c r="D7" s="1">
        <v>203</v>
      </c>
      <c r="E7" s="1" t="s">
        <v>29</v>
      </c>
      <c r="F7" s="1" t="s">
        <v>1519</v>
      </c>
      <c r="G7" s="1"/>
      <c r="H7" s="5">
        <v>200000</v>
      </c>
      <c r="I7" s="6">
        <v>21790</v>
      </c>
      <c r="J7" s="5">
        <v>14070</v>
      </c>
      <c r="K7" s="5">
        <v>15120</v>
      </c>
      <c r="L7" s="5">
        <v>22610</v>
      </c>
      <c r="M7" s="5">
        <f t="shared" si="0"/>
        <v>73590</v>
      </c>
      <c r="N7" s="5"/>
      <c r="O7" s="8">
        <f t="shared" si="1"/>
        <v>126410</v>
      </c>
      <c r="P7" s="7" t="s">
        <v>27</v>
      </c>
      <c r="Q7" s="3" t="s">
        <v>30</v>
      </c>
      <c r="R7" s="1" t="s">
        <v>1098</v>
      </c>
      <c r="S7" s="1"/>
      <c r="T7" s="1"/>
    </row>
    <row r="8" spans="1:22">
      <c r="A8" s="1">
        <v>7</v>
      </c>
      <c r="B8" s="1" t="s">
        <v>21</v>
      </c>
      <c r="C8" s="1" t="s">
        <v>22</v>
      </c>
      <c r="D8" s="1">
        <v>204</v>
      </c>
      <c r="E8" s="1" t="s">
        <v>31</v>
      </c>
      <c r="F8" s="1" t="s">
        <v>1520</v>
      </c>
      <c r="G8" s="1"/>
      <c r="H8" s="5">
        <v>200000</v>
      </c>
      <c r="I8" s="6">
        <v>25200</v>
      </c>
      <c r="J8" s="5">
        <v>32390</v>
      </c>
      <c r="K8" s="5">
        <v>41730</v>
      </c>
      <c r="L8" s="5">
        <v>78860</v>
      </c>
      <c r="M8" s="5">
        <f t="shared" si="0"/>
        <v>178180</v>
      </c>
      <c r="N8" s="5"/>
      <c r="O8" s="8">
        <f t="shared" si="1"/>
        <v>21820</v>
      </c>
      <c r="P8" s="7" t="s">
        <v>27</v>
      </c>
      <c r="Q8" s="3" t="s">
        <v>32</v>
      </c>
      <c r="R8" s="1" t="s">
        <v>1099</v>
      </c>
      <c r="S8" s="1"/>
      <c r="T8" s="1"/>
    </row>
    <row r="9" spans="1:22">
      <c r="A9" s="1">
        <v>8</v>
      </c>
      <c r="B9" s="1" t="s">
        <v>21</v>
      </c>
      <c r="C9" s="1" t="s">
        <v>22</v>
      </c>
      <c r="D9" s="1">
        <v>205</v>
      </c>
      <c r="E9" s="1" t="s">
        <v>33</v>
      </c>
      <c r="F9" s="1" t="s">
        <v>1521</v>
      </c>
      <c r="G9" s="1"/>
      <c r="H9" s="5">
        <v>200000</v>
      </c>
      <c r="I9" s="6">
        <v>42840</v>
      </c>
      <c r="J9" s="5">
        <v>12070</v>
      </c>
      <c r="K9" s="5">
        <v>22350</v>
      </c>
      <c r="L9" s="5">
        <v>32740</v>
      </c>
      <c r="M9" s="5">
        <f t="shared" si="0"/>
        <v>110000</v>
      </c>
      <c r="N9" s="5"/>
      <c r="O9" s="8">
        <f t="shared" si="1"/>
        <v>90000</v>
      </c>
      <c r="P9" s="7" t="s">
        <v>34</v>
      </c>
      <c r="Q9" s="3" t="s">
        <v>35</v>
      </c>
      <c r="R9" s="1" t="s">
        <v>1100</v>
      </c>
      <c r="S9" s="1"/>
      <c r="T9" s="1"/>
    </row>
    <row r="10" spans="1:22">
      <c r="A10" s="1">
        <v>12</v>
      </c>
      <c r="B10" s="1" t="s">
        <v>21</v>
      </c>
      <c r="C10" s="1" t="s">
        <v>22</v>
      </c>
      <c r="D10" s="1">
        <v>208</v>
      </c>
      <c r="E10" s="1" t="s">
        <v>41</v>
      </c>
      <c r="F10" s="1" t="s">
        <v>1101</v>
      </c>
      <c r="G10" s="1"/>
      <c r="H10" s="5">
        <v>0</v>
      </c>
      <c r="I10" s="6">
        <v>0</v>
      </c>
      <c r="J10" s="5"/>
      <c r="K10" s="5"/>
      <c r="L10" s="5"/>
      <c r="M10" s="5">
        <f t="shared" si="0"/>
        <v>0</v>
      </c>
      <c r="N10" s="5"/>
      <c r="O10" s="8">
        <f t="shared" si="1"/>
        <v>0</v>
      </c>
      <c r="P10" s="7"/>
      <c r="Q10" s="3"/>
      <c r="R10" s="1" t="s">
        <v>1101</v>
      </c>
      <c r="S10" s="1"/>
      <c r="T10" s="1"/>
    </row>
    <row r="11" spans="1:22">
      <c r="A11" s="1">
        <v>13</v>
      </c>
      <c r="B11" s="1" t="s">
        <v>21</v>
      </c>
      <c r="C11" s="1" t="s">
        <v>22</v>
      </c>
      <c r="D11" s="1">
        <v>209</v>
      </c>
      <c r="E11" s="1" t="s">
        <v>42</v>
      </c>
      <c r="F11" s="1" t="s">
        <v>1522</v>
      </c>
      <c r="G11" s="1"/>
      <c r="H11" s="5">
        <v>200000</v>
      </c>
      <c r="I11" s="6">
        <v>28760</v>
      </c>
      <c r="J11" s="5">
        <v>17330</v>
      </c>
      <c r="K11" s="5">
        <v>19880</v>
      </c>
      <c r="L11" s="5">
        <v>36930</v>
      </c>
      <c r="M11" s="5">
        <f t="shared" si="0"/>
        <v>102900</v>
      </c>
      <c r="N11" s="5"/>
      <c r="O11" s="8">
        <f t="shared" si="1"/>
        <v>97100</v>
      </c>
      <c r="P11" s="7" t="s">
        <v>43</v>
      </c>
      <c r="Q11" s="3" t="s">
        <v>44</v>
      </c>
      <c r="R11" s="1" t="s">
        <v>1102</v>
      </c>
      <c r="S11" s="1"/>
      <c r="T11" s="1"/>
    </row>
    <row r="12" spans="1:22">
      <c r="A12" s="1">
        <v>14</v>
      </c>
      <c r="B12" s="1" t="s">
        <v>21</v>
      </c>
      <c r="C12" s="1" t="s">
        <v>22</v>
      </c>
      <c r="D12" s="1">
        <v>209</v>
      </c>
      <c r="E12" s="1" t="s">
        <v>45</v>
      </c>
      <c r="F12" s="1" t="s">
        <v>1523</v>
      </c>
      <c r="G12" s="1"/>
      <c r="H12" s="5">
        <v>200000</v>
      </c>
      <c r="I12" s="6">
        <v>28760</v>
      </c>
      <c r="J12" s="5">
        <v>17330</v>
      </c>
      <c r="K12" s="5">
        <v>19880</v>
      </c>
      <c r="L12" s="5">
        <v>36930</v>
      </c>
      <c r="M12" s="5">
        <f t="shared" si="0"/>
        <v>102900</v>
      </c>
      <c r="N12" s="5"/>
      <c r="O12" s="8">
        <f t="shared" si="1"/>
        <v>97100</v>
      </c>
      <c r="P12" s="7" t="s">
        <v>27</v>
      </c>
      <c r="Q12" s="3" t="s">
        <v>46</v>
      </c>
      <c r="R12" s="1" t="s">
        <v>1103</v>
      </c>
      <c r="S12" s="1"/>
      <c r="T12" s="1"/>
    </row>
    <row r="13" spans="1:22">
      <c r="A13" s="1">
        <v>15</v>
      </c>
      <c r="B13" s="1" t="s">
        <v>21</v>
      </c>
      <c r="C13" s="1" t="s">
        <v>22</v>
      </c>
      <c r="D13" s="1">
        <v>210</v>
      </c>
      <c r="E13" s="1" t="s">
        <v>47</v>
      </c>
      <c r="F13" s="1" t="s">
        <v>1524</v>
      </c>
      <c r="G13" s="1"/>
      <c r="H13" s="5">
        <v>200000</v>
      </c>
      <c r="I13" s="6">
        <v>11590</v>
      </c>
      <c r="J13" s="5">
        <v>9530</v>
      </c>
      <c r="K13" s="5">
        <v>15100</v>
      </c>
      <c r="L13" s="5">
        <v>23670</v>
      </c>
      <c r="M13" s="5">
        <f t="shared" si="0"/>
        <v>59890</v>
      </c>
      <c r="N13" s="5"/>
      <c r="O13" s="8">
        <f t="shared" si="1"/>
        <v>140110</v>
      </c>
      <c r="P13" s="7" t="s">
        <v>43</v>
      </c>
      <c r="Q13" s="3" t="s">
        <v>48</v>
      </c>
      <c r="R13" s="1" t="s">
        <v>1104</v>
      </c>
      <c r="S13" s="1"/>
      <c r="T13" s="1"/>
    </row>
    <row r="14" spans="1:22">
      <c r="A14" s="1">
        <v>16</v>
      </c>
      <c r="B14" s="1" t="s">
        <v>21</v>
      </c>
      <c r="C14" s="1" t="s">
        <v>22</v>
      </c>
      <c r="D14" s="1">
        <v>210</v>
      </c>
      <c r="E14" s="1" t="s">
        <v>49</v>
      </c>
      <c r="F14" s="1" t="s">
        <v>1525</v>
      </c>
      <c r="G14" s="1"/>
      <c r="H14" s="5">
        <v>200000</v>
      </c>
      <c r="I14" s="6">
        <v>11590</v>
      </c>
      <c r="J14" s="5">
        <v>9530</v>
      </c>
      <c r="K14" s="5">
        <v>15100</v>
      </c>
      <c r="L14" s="5">
        <v>23670</v>
      </c>
      <c r="M14" s="5">
        <f t="shared" si="0"/>
        <v>59890</v>
      </c>
      <c r="N14" s="5"/>
      <c r="O14" s="8">
        <f t="shared" si="1"/>
        <v>140110</v>
      </c>
      <c r="P14" s="7" t="s">
        <v>34</v>
      </c>
      <c r="Q14" s="3" t="s">
        <v>50</v>
      </c>
      <c r="R14" s="1" t="s">
        <v>1105</v>
      </c>
      <c r="S14" s="1"/>
      <c r="T14" s="1"/>
    </row>
    <row r="15" spans="1:22">
      <c r="A15" s="1">
        <v>17</v>
      </c>
      <c r="B15" s="1" t="s">
        <v>21</v>
      </c>
      <c r="C15" s="1" t="s">
        <v>22</v>
      </c>
      <c r="D15" s="1">
        <v>211</v>
      </c>
      <c r="E15" s="1" t="s">
        <v>51</v>
      </c>
      <c r="F15" s="1" t="s">
        <v>1101</v>
      </c>
      <c r="G15" s="1"/>
      <c r="H15" s="5">
        <v>0</v>
      </c>
      <c r="I15" s="6"/>
      <c r="J15" s="5"/>
      <c r="K15" s="5"/>
      <c r="L15" s="5"/>
      <c r="M15" s="5">
        <f t="shared" si="0"/>
        <v>0</v>
      </c>
      <c r="N15" s="5"/>
      <c r="O15" s="8">
        <f t="shared" si="1"/>
        <v>0</v>
      </c>
      <c r="P15" s="7"/>
      <c r="Q15" s="3"/>
      <c r="R15" s="1" t="s">
        <v>1101</v>
      </c>
      <c r="S15" s="1"/>
      <c r="T15" s="1"/>
    </row>
    <row r="16" spans="1:22">
      <c r="A16" s="1">
        <v>18</v>
      </c>
      <c r="B16" s="1" t="s">
        <v>21</v>
      </c>
      <c r="C16" s="1" t="s">
        <v>22</v>
      </c>
      <c r="D16" s="1">
        <v>211</v>
      </c>
      <c r="E16" s="1" t="s">
        <v>52</v>
      </c>
      <c r="F16" s="1" t="s">
        <v>1526</v>
      </c>
      <c r="G16" s="1"/>
      <c r="H16" s="5">
        <v>200000</v>
      </c>
      <c r="I16" s="6">
        <f>13750</f>
        <v>13750</v>
      </c>
      <c r="J16" s="5">
        <v>8600</v>
      </c>
      <c r="K16" s="5">
        <f>6960*2</f>
        <v>13920</v>
      </c>
      <c r="L16" s="5">
        <f>16570*2</f>
        <v>33140</v>
      </c>
      <c r="M16" s="5">
        <f t="shared" si="0"/>
        <v>69410</v>
      </c>
      <c r="N16" s="5"/>
      <c r="O16" s="8">
        <f t="shared" si="1"/>
        <v>130590</v>
      </c>
      <c r="P16" s="7" t="s">
        <v>34</v>
      </c>
      <c r="Q16" s="3" t="s">
        <v>53</v>
      </c>
      <c r="R16" s="1" t="s">
        <v>1106</v>
      </c>
      <c r="S16" s="1"/>
      <c r="T16" s="1"/>
    </row>
    <row r="17" spans="1:20">
      <c r="A17" s="1">
        <v>19</v>
      </c>
      <c r="B17" s="1" t="s">
        <v>21</v>
      </c>
      <c r="C17" s="1" t="s">
        <v>22</v>
      </c>
      <c r="D17" s="1">
        <v>212</v>
      </c>
      <c r="E17" s="1" t="s">
        <v>54</v>
      </c>
      <c r="F17" s="1" t="s">
        <v>1527</v>
      </c>
      <c r="G17" s="1"/>
      <c r="H17" s="5">
        <v>200000</v>
      </c>
      <c r="I17" s="6">
        <v>21510</v>
      </c>
      <c r="J17" s="5">
        <v>10000</v>
      </c>
      <c r="K17" s="5">
        <v>15980</v>
      </c>
      <c r="L17" s="5">
        <v>30670</v>
      </c>
      <c r="M17" s="5">
        <f t="shared" si="0"/>
        <v>78160</v>
      </c>
      <c r="N17" s="5"/>
      <c r="O17" s="8">
        <f t="shared" si="1"/>
        <v>121840</v>
      </c>
      <c r="P17" s="7" t="s">
        <v>34</v>
      </c>
      <c r="Q17" s="3" t="s">
        <v>55</v>
      </c>
      <c r="R17" s="1" t="s">
        <v>1107</v>
      </c>
      <c r="S17" s="1"/>
      <c r="T17" s="1"/>
    </row>
    <row r="18" spans="1:20">
      <c r="A18" s="1">
        <v>20</v>
      </c>
      <c r="B18" s="1" t="s">
        <v>21</v>
      </c>
      <c r="C18" s="1" t="s">
        <v>22</v>
      </c>
      <c r="D18" s="1">
        <v>212</v>
      </c>
      <c r="E18" s="1" t="s">
        <v>56</v>
      </c>
      <c r="F18" s="1" t="s">
        <v>1528</v>
      </c>
      <c r="G18" s="1"/>
      <c r="H18" s="5">
        <v>200000</v>
      </c>
      <c r="I18" s="6">
        <v>21510</v>
      </c>
      <c r="J18" s="5">
        <v>10000</v>
      </c>
      <c r="K18" s="5">
        <v>15980</v>
      </c>
      <c r="L18" s="5">
        <v>30670</v>
      </c>
      <c r="M18" s="5">
        <f t="shared" si="0"/>
        <v>78160</v>
      </c>
      <c r="N18" s="5"/>
      <c r="O18" s="8">
        <f t="shared" si="1"/>
        <v>121840</v>
      </c>
      <c r="P18" s="7" t="s">
        <v>57</v>
      </c>
      <c r="Q18" s="3" t="s">
        <v>58</v>
      </c>
      <c r="R18" s="1" t="s">
        <v>1108</v>
      </c>
      <c r="S18" s="1"/>
      <c r="T18" s="1"/>
    </row>
    <row r="19" spans="1:20">
      <c r="A19" s="1">
        <v>21</v>
      </c>
      <c r="B19" s="1" t="s">
        <v>21</v>
      </c>
      <c r="C19" s="1" t="s">
        <v>22</v>
      </c>
      <c r="D19" s="1">
        <v>213</v>
      </c>
      <c r="E19" s="1" t="s">
        <v>59</v>
      </c>
      <c r="F19" s="1" t="s">
        <v>1529</v>
      </c>
      <c r="G19" s="1"/>
      <c r="H19" s="5">
        <v>200000</v>
      </c>
      <c r="I19" s="6">
        <v>13190</v>
      </c>
      <c r="J19" s="5">
        <v>12230</v>
      </c>
      <c r="K19" s="5">
        <v>22710</v>
      </c>
      <c r="L19" s="5">
        <v>32430</v>
      </c>
      <c r="M19" s="5">
        <f t="shared" si="0"/>
        <v>80560</v>
      </c>
      <c r="N19" s="5"/>
      <c r="O19" s="8">
        <f t="shared" si="1"/>
        <v>119440</v>
      </c>
      <c r="P19" s="7" t="s">
        <v>60</v>
      </c>
      <c r="Q19" s="3" t="s">
        <v>1088</v>
      </c>
      <c r="R19" s="1" t="s">
        <v>1109</v>
      </c>
      <c r="S19" s="1"/>
      <c r="T19" s="1"/>
    </row>
    <row r="20" spans="1:20">
      <c r="A20" s="1">
        <v>22</v>
      </c>
      <c r="B20" s="1" t="s">
        <v>21</v>
      </c>
      <c r="C20" s="1" t="s">
        <v>22</v>
      </c>
      <c r="D20" s="1">
        <v>213</v>
      </c>
      <c r="E20" s="1" t="s">
        <v>61</v>
      </c>
      <c r="F20" s="1" t="s">
        <v>1530</v>
      </c>
      <c r="G20" s="1"/>
      <c r="H20" s="5">
        <v>200000</v>
      </c>
      <c r="I20" s="6">
        <v>13190</v>
      </c>
      <c r="J20" s="5">
        <v>12230</v>
      </c>
      <c r="K20" s="5">
        <v>22710</v>
      </c>
      <c r="L20" s="5">
        <v>32430</v>
      </c>
      <c r="M20" s="5">
        <f t="shared" si="0"/>
        <v>80560</v>
      </c>
      <c r="N20" s="5"/>
      <c r="O20" s="8">
        <f t="shared" si="1"/>
        <v>119440</v>
      </c>
      <c r="P20" s="7" t="s">
        <v>40</v>
      </c>
      <c r="Q20" s="3" t="s">
        <v>62</v>
      </c>
      <c r="R20" s="1" t="s">
        <v>1110</v>
      </c>
      <c r="S20" s="1"/>
      <c r="T20" s="1"/>
    </row>
    <row r="21" spans="1:20">
      <c r="A21" s="1">
        <v>24</v>
      </c>
      <c r="B21" s="1" t="s">
        <v>21</v>
      </c>
      <c r="C21" s="1" t="s">
        <v>22</v>
      </c>
      <c r="D21" s="1">
        <v>214</v>
      </c>
      <c r="E21" s="1" t="s">
        <v>64</v>
      </c>
      <c r="F21" s="1" t="s">
        <v>1531</v>
      </c>
      <c r="G21" s="1"/>
      <c r="H21" s="5">
        <v>200000</v>
      </c>
      <c r="I21" s="6">
        <v>13840</v>
      </c>
      <c r="J21" s="5">
        <v>11490</v>
      </c>
      <c r="K21" s="5">
        <v>19430</v>
      </c>
      <c r="L21" s="5">
        <v>26260</v>
      </c>
      <c r="M21" s="5">
        <f t="shared" si="0"/>
        <v>71020</v>
      </c>
      <c r="N21" s="5"/>
      <c r="O21" s="8">
        <f t="shared" si="1"/>
        <v>128980</v>
      </c>
      <c r="P21" s="7" t="s">
        <v>27</v>
      </c>
      <c r="Q21" s="3" t="s">
        <v>65</v>
      </c>
      <c r="R21" s="1" t="s">
        <v>1111</v>
      </c>
      <c r="S21" s="1"/>
      <c r="T21" s="1"/>
    </row>
    <row r="22" spans="1:20">
      <c r="A22" s="1">
        <v>25</v>
      </c>
      <c r="B22" s="1" t="s">
        <v>21</v>
      </c>
      <c r="C22" s="1" t="s">
        <v>22</v>
      </c>
      <c r="D22" s="1">
        <v>215</v>
      </c>
      <c r="E22" s="1" t="s">
        <v>66</v>
      </c>
      <c r="F22" s="1" t="s">
        <v>1532</v>
      </c>
      <c r="G22" s="1"/>
      <c r="H22" s="5">
        <v>200000</v>
      </c>
      <c r="I22" s="6">
        <v>14110</v>
      </c>
      <c r="J22" s="5">
        <v>9180</v>
      </c>
      <c r="K22" s="5">
        <v>12260</v>
      </c>
      <c r="L22" s="5">
        <v>20290</v>
      </c>
      <c r="M22" s="5">
        <f t="shared" si="0"/>
        <v>55840</v>
      </c>
      <c r="N22" s="5"/>
      <c r="O22" s="8">
        <f t="shared" si="1"/>
        <v>144160</v>
      </c>
      <c r="P22" s="7" t="s">
        <v>34</v>
      </c>
      <c r="Q22" s="3" t="s">
        <v>67</v>
      </c>
      <c r="R22" s="1" t="s">
        <v>1112</v>
      </c>
      <c r="S22" s="1"/>
      <c r="T22" s="1"/>
    </row>
    <row r="23" spans="1:20">
      <c r="A23" s="1">
        <v>26</v>
      </c>
      <c r="B23" s="1" t="s">
        <v>21</v>
      </c>
      <c r="C23" s="1" t="s">
        <v>22</v>
      </c>
      <c r="D23" s="1">
        <v>215</v>
      </c>
      <c r="E23" s="1" t="s">
        <v>68</v>
      </c>
      <c r="F23" s="1" t="s">
        <v>1533</v>
      </c>
      <c r="G23" s="1"/>
      <c r="H23" s="5">
        <v>200000</v>
      </c>
      <c r="I23" s="6">
        <v>14110</v>
      </c>
      <c r="J23" s="5">
        <v>9180</v>
      </c>
      <c r="K23" s="5">
        <v>12260</v>
      </c>
      <c r="L23" s="5">
        <v>20290</v>
      </c>
      <c r="M23" s="5">
        <f t="shared" si="0"/>
        <v>55840</v>
      </c>
      <c r="N23" s="5"/>
      <c r="O23" s="8">
        <f t="shared" si="1"/>
        <v>144160</v>
      </c>
      <c r="P23" s="7" t="s">
        <v>34</v>
      </c>
      <c r="Q23" s="3" t="s">
        <v>69</v>
      </c>
      <c r="R23" s="1" t="s">
        <v>1113</v>
      </c>
      <c r="S23" s="1"/>
      <c r="T23" s="1"/>
    </row>
    <row r="24" spans="1:20">
      <c r="A24" s="1">
        <v>27</v>
      </c>
      <c r="B24" s="1" t="s">
        <v>21</v>
      </c>
      <c r="C24" s="1" t="s">
        <v>22</v>
      </c>
      <c r="D24" s="1">
        <v>216</v>
      </c>
      <c r="E24" s="1" t="s">
        <v>70</v>
      </c>
      <c r="F24" s="1" t="s">
        <v>1534</v>
      </c>
      <c r="G24" s="1"/>
      <c r="H24" s="5">
        <v>200000</v>
      </c>
      <c r="I24" s="6">
        <v>17090</v>
      </c>
      <c r="J24" s="5">
        <v>20930</v>
      </c>
      <c r="K24" s="5">
        <v>29120</v>
      </c>
      <c r="L24" s="5">
        <v>39580</v>
      </c>
      <c r="M24" s="5">
        <f t="shared" si="0"/>
        <v>106720</v>
      </c>
      <c r="N24" s="5"/>
      <c r="O24" s="8">
        <f t="shared" si="1"/>
        <v>93280</v>
      </c>
      <c r="P24" s="7" t="s">
        <v>34</v>
      </c>
      <c r="Q24" s="3" t="s">
        <v>71</v>
      </c>
      <c r="R24" s="1" t="s">
        <v>1114</v>
      </c>
      <c r="S24" s="1"/>
      <c r="T24" s="1"/>
    </row>
    <row r="25" spans="1:20">
      <c r="A25" s="1">
        <v>28</v>
      </c>
      <c r="B25" s="1" t="s">
        <v>21</v>
      </c>
      <c r="C25" s="1" t="s">
        <v>22</v>
      </c>
      <c r="D25" s="1">
        <v>216</v>
      </c>
      <c r="E25" s="1" t="s">
        <v>72</v>
      </c>
      <c r="F25" s="1" t="s">
        <v>1535</v>
      </c>
      <c r="G25" s="1"/>
      <c r="H25" s="5">
        <v>200000</v>
      </c>
      <c r="I25" s="6">
        <v>17090</v>
      </c>
      <c r="J25" s="5">
        <v>20930</v>
      </c>
      <c r="K25" s="5">
        <v>29120</v>
      </c>
      <c r="L25" s="5">
        <v>39580</v>
      </c>
      <c r="M25" s="5">
        <f t="shared" si="0"/>
        <v>106720</v>
      </c>
      <c r="N25" s="5"/>
      <c r="O25" s="8">
        <f t="shared" si="1"/>
        <v>93280</v>
      </c>
      <c r="P25" s="7" t="s">
        <v>34</v>
      </c>
      <c r="Q25" s="3" t="s">
        <v>73</v>
      </c>
      <c r="R25" s="1" t="s">
        <v>1115</v>
      </c>
      <c r="S25" s="1"/>
      <c r="T25" s="1"/>
    </row>
    <row r="26" spans="1:20">
      <c r="A26" s="1">
        <v>29</v>
      </c>
      <c r="B26" s="1" t="s">
        <v>21</v>
      </c>
      <c r="C26" s="1" t="s">
        <v>22</v>
      </c>
      <c r="D26" s="1">
        <v>217</v>
      </c>
      <c r="E26" s="1" t="s">
        <v>74</v>
      </c>
      <c r="F26" s="1" t="s">
        <v>1536</v>
      </c>
      <c r="G26" s="1"/>
      <c r="H26" s="5">
        <v>200000</v>
      </c>
      <c r="I26" s="6">
        <v>35040</v>
      </c>
      <c r="J26" s="5">
        <v>28800</v>
      </c>
      <c r="K26" s="5">
        <v>37210</v>
      </c>
      <c r="L26" s="5">
        <v>43110</v>
      </c>
      <c r="M26" s="5">
        <f t="shared" si="0"/>
        <v>144160</v>
      </c>
      <c r="N26" s="5"/>
      <c r="O26" s="8">
        <f t="shared" si="1"/>
        <v>55840</v>
      </c>
      <c r="P26" s="7" t="s">
        <v>40</v>
      </c>
      <c r="Q26" s="3" t="s">
        <v>75</v>
      </c>
      <c r="R26" s="1" t="s">
        <v>1116</v>
      </c>
      <c r="S26" s="1"/>
      <c r="T26" s="1"/>
    </row>
    <row r="27" spans="1:20">
      <c r="A27" s="1">
        <v>30</v>
      </c>
      <c r="B27" s="1" t="s">
        <v>21</v>
      </c>
      <c r="C27" s="1" t="s">
        <v>22</v>
      </c>
      <c r="D27" s="1">
        <v>217</v>
      </c>
      <c r="E27" s="1" t="s">
        <v>76</v>
      </c>
      <c r="F27" s="1" t="s">
        <v>1537</v>
      </c>
      <c r="G27" s="1"/>
      <c r="H27" s="5">
        <v>200000</v>
      </c>
      <c r="I27" s="6">
        <v>35040</v>
      </c>
      <c r="J27" s="5">
        <v>28800</v>
      </c>
      <c r="K27" s="5">
        <v>37210</v>
      </c>
      <c r="L27" s="5">
        <v>43110</v>
      </c>
      <c r="M27" s="5">
        <f t="shared" si="0"/>
        <v>144160</v>
      </c>
      <c r="N27" s="5"/>
      <c r="O27" s="8">
        <f t="shared" si="1"/>
        <v>55840</v>
      </c>
      <c r="P27" s="7" t="s">
        <v>27</v>
      </c>
      <c r="Q27" s="3" t="s">
        <v>77</v>
      </c>
      <c r="R27" s="1" t="s">
        <v>1117</v>
      </c>
      <c r="S27" s="1"/>
      <c r="T27" s="1"/>
    </row>
    <row r="28" spans="1:20">
      <c r="A28" s="1">
        <v>31</v>
      </c>
      <c r="B28" s="1" t="s">
        <v>21</v>
      </c>
      <c r="C28" s="1" t="s">
        <v>22</v>
      </c>
      <c r="D28" s="1">
        <v>218</v>
      </c>
      <c r="E28" s="1" t="s">
        <v>78</v>
      </c>
      <c r="F28" s="1" t="s">
        <v>1538</v>
      </c>
      <c r="G28" s="1"/>
      <c r="H28" s="5">
        <v>200000</v>
      </c>
      <c r="I28" s="6">
        <v>23050</v>
      </c>
      <c r="J28" s="5">
        <v>16840</v>
      </c>
      <c r="K28" s="5">
        <v>21340</v>
      </c>
      <c r="L28" s="5">
        <v>33190</v>
      </c>
      <c r="M28" s="5">
        <f t="shared" si="0"/>
        <v>94420</v>
      </c>
      <c r="N28" s="5"/>
      <c r="O28" s="8">
        <f t="shared" si="1"/>
        <v>105580</v>
      </c>
      <c r="P28" s="7">
        <v>81</v>
      </c>
      <c r="Q28" s="3" t="s">
        <v>79</v>
      </c>
      <c r="R28" s="1" t="s">
        <v>1118</v>
      </c>
      <c r="S28" s="1"/>
      <c r="T28" s="1"/>
    </row>
    <row r="29" spans="1:20">
      <c r="A29" s="1">
        <v>32</v>
      </c>
      <c r="B29" s="1" t="s">
        <v>21</v>
      </c>
      <c r="C29" s="1" t="s">
        <v>22</v>
      </c>
      <c r="D29" s="1">
        <v>218</v>
      </c>
      <c r="E29" s="1" t="s">
        <v>80</v>
      </c>
      <c r="F29" s="1" t="s">
        <v>1539</v>
      </c>
      <c r="G29" s="1"/>
      <c r="H29" s="5">
        <v>200000</v>
      </c>
      <c r="I29" s="6">
        <v>23050</v>
      </c>
      <c r="J29" s="5">
        <v>16840</v>
      </c>
      <c r="K29" s="5">
        <v>21340</v>
      </c>
      <c r="L29" s="5">
        <v>33190</v>
      </c>
      <c r="M29" s="5">
        <f t="shared" si="0"/>
        <v>94420</v>
      </c>
      <c r="N29" s="5"/>
      <c r="O29" s="8">
        <f t="shared" si="1"/>
        <v>105580</v>
      </c>
      <c r="P29" s="7">
        <v>11</v>
      </c>
      <c r="Q29" s="3" t="s">
        <v>81</v>
      </c>
      <c r="R29" s="1" t="s">
        <v>1119</v>
      </c>
      <c r="S29" s="1"/>
      <c r="T29" s="1"/>
    </row>
    <row r="30" spans="1:20">
      <c r="A30" s="1">
        <v>33</v>
      </c>
      <c r="B30" s="1" t="s">
        <v>21</v>
      </c>
      <c r="C30" s="1" t="s">
        <v>22</v>
      </c>
      <c r="D30" s="1">
        <v>219</v>
      </c>
      <c r="E30" s="1" t="s">
        <v>82</v>
      </c>
      <c r="F30" s="1" t="s">
        <v>1540</v>
      </c>
      <c r="G30" s="1"/>
      <c r="H30" s="5">
        <v>200000</v>
      </c>
      <c r="I30" s="6">
        <v>12550</v>
      </c>
      <c r="J30" s="5">
        <v>41300</v>
      </c>
      <c r="K30" s="5">
        <v>33130</v>
      </c>
      <c r="L30" s="5">
        <v>30100</v>
      </c>
      <c r="M30" s="5">
        <f t="shared" si="0"/>
        <v>117080</v>
      </c>
      <c r="N30" s="5"/>
      <c r="O30" s="8">
        <f t="shared" si="1"/>
        <v>82920</v>
      </c>
      <c r="P30" s="7" t="s">
        <v>83</v>
      </c>
      <c r="Q30" s="9" t="s">
        <v>84</v>
      </c>
      <c r="R30" t="s">
        <v>1120</v>
      </c>
      <c r="S30" s="1"/>
      <c r="T30" s="1"/>
    </row>
    <row r="31" spans="1:20">
      <c r="A31" s="1">
        <v>34</v>
      </c>
      <c r="B31" s="1" t="s">
        <v>21</v>
      </c>
      <c r="C31" s="1" t="s">
        <v>22</v>
      </c>
      <c r="D31" s="1">
        <v>219</v>
      </c>
      <c r="E31" s="1" t="s">
        <v>85</v>
      </c>
      <c r="F31" s="1" t="s">
        <v>1541</v>
      </c>
      <c r="G31" s="1"/>
      <c r="H31" s="5">
        <v>200000</v>
      </c>
      <c r="I31" s="6">
        <v>12550</v>
      </c>
      <c r="J31" s="5">
        <v>41300</v>
      </c>
      <c r="K31" s="5">
        <v>33130</v>
      </c>
      <c r="L31" s="5">
        <v>30100</v>
      </c>
      <c r="M31" s="5">
        <f t="shared" si="0"/>
        <v>117080</v>
      </c>
      <c r="N31" s="5"/>
      <c r="O31" s="8">
        <f t="shared" si="1"/>
        <v>82920</v>
      </c>
      <c r="P31" s="7" t="s">
        <v>57</v>
      </c>
      <c r="Q31" s="3" t="s">
        <v>86</v>
      </c>
      <c r="R31" s="1" t="s">
        <v>1121</v>
      </c>
      <c r="S31" s="1"/>
      <c r="T31" s="1"/>
    </row>
    <row r="32" spans="1:20">
      <c r="A32" s="1">
        <v>35</v>
      </c>
      <c r="B32" s="1" t="s">
        <v>21</v>
      </c>
      <c r="C32" s="1" t="s">
        <v>22</v>
      </c>
      <c r="D32" s="1">
        <v>301</v>
      </c>
      <c r="E32" s="1" t="s">
        <v>87</v>
      </c>
      <c r="F32" s="1" t="s">
        <v>1542</v>
      </c>
      <c r="G32" s="1"/>
      <c r="H32" s="5">
        <v>200000</v>
      </c>
      <c r="I32" s="6">
        <v>22020</v>
      </c>
      <c r="J32" s="5">
        <v>24820</v>
      </c>
      <c r="K32" s="5">
        <v>31110</v>
      </c>
      <c r="L32" s="5">
        <v>43840</v>
      </c>
      <c r="M32" s="5">
        <f t="shared" si="0"/>
        <v>121790</v>
      </c>
      <c r="N32" s="5"/>
      <c r="O32" s="8">
        <f t="shared" si="1"/>
        <v>78210</v>
      </c>
      <c r="P32" s="7" t="s">
        <v>34</v>
      </c>
      <c r="Q32" s="3" t="s">
        <v>88</v>
      </c>
      <c r="R32" s="1" t="s">
        <v>1122</v>
      </c>
      <c r="S32" s="1"/>
      <c r="T32" s="1"/>
    </row>
    <row r="33" spans="1:20">
      <c r="A33" s="1">
        <v>36</v>
      </c>
      <c r="B33" s="1" t="s">
        <v>21</v>
      </c>
      <c r="C33" s="1" t="s">
        <v>22</v>
      </c>
      <c r="D33" s="1">
        <v>302</v>
      </c>
      <c r="E33" s="1" t="s">
        <v>89</v>
      </c>
      <c r="F33" s="1" t="s">
        <v>1543</v>
      </c>
      <c r="G33" s="1"/>
      <c r="H33" s="5">
        <v>200000</v>
      </c>
      <c r="I33" s="6">
        <v>31420</v>
      </c>
      <c r="J33" s="5">
        <v>22310</v>
      </c>
      <c r="K33" s="5">
        <v>45040</v>
      </c>
      <c r="L33" s="5">
        <v>59800</v>
      </c>
      <c r="M33" s="5">
        <f t="shared" si="0"/>
        <v>158570</v>
      </c>
      <c r="N33" s="5"/>
      <c r="O33" s="8">
        <f t="shared" si="1"/>
        <v>41430</v>
      </c>
      <c r="P33" s="7" t="s">
        <v>27</v>
      </c>
      <c r="Q33" s="3" t="s">
        <v>90</v>
      </c>
      <c r="R33" s="1" t="s">
        <v>1123</v>
      </c>
      <c r="S33" s="1"/>
      <c r="T33" s="1"/>
    </row>
    <row r="34" spans="1:20">
      <c r="A34" s="1">
        <v>37</v>
      </c>
      <c r="B34" s="1" t="s">
        <v>21</v>
      </c>
      <c r="C34" s="1" t="s">
        <v>22</v>
      </c>
      <c r="D34" s="1">
        <v>303</v>
      </c>
      <c r="E34" s="1" t="s">
        <v>91</v>
      </c>
      <c r="F34" s="1" t="s">
        <v>1544</v>
      </c>
      <c r="G34" s="1"/>
      <c r="H34" s="5">
        <v>200000</v>
      </c>
      <c r="I34" s="6">
        <v>26380</v>
      </c>
      <c r="J34" s="5">
        <v>26430</v>
      </c>
      <c r="K34" s="5">
        <v>41250</v>
      </c>
      <c r="L34" s="5">
        <v>56620</v>
      </c>
      <c r="M34" s="5">
        <f t="shared" si="0"/>
        <v>150680</v>
      </c>
      <c r="N34" s="5"/>
      <c r="O34" s="8">
        <f t="shared" si="1"/>
        <v>49320</v>
      </c>
      <c r="P34" s="10" t="s">
        <v>92</v>
      </c>
      <c r="Q34" s="11" t="s">
        <v>93</v>
      </c>
      <c r="R34" s="1" t="s">
        <v>1124</v>
      </c>
      <c r="S34" s="1"/>
      <c r="T34" s="1"/>
    </row>
    <row r="35" spans="1:20">
      <c r="A35" s="1">
        <v>38</v>
      </c>
      <c r="B35" s="1" t="s">
        <v>21</v>
      </c>
      <c r="C35" s="1" t="s">
        <v>22</v>
      </c>
      <c r="D35" s="1">
        <v>304</v>
      </c>
      <c r="E35" s="1" t="s">
        <v>94</v>
      </c>
      <c r="F35" s="1" t="s">
        <v>1545</v>
      </c>
      <c r="G35" s="12"/>
      <c r="H35" s="5">
        <v>200000</v>
      </c>
      <c r="I35" s="6">
        <v>5980</v>
      </c>
      <c r="J35" s="5">
        <v>16410</v>
      </c>
      <c r="K35" s="5">
        <v>28390</v>
      </c>
      <c r="L35" s="5">
        <v>27010</v>
      </c>
      <c r="M35" s="5">
        <f t="shared" si="0"/>
        <v>77790</v>
      </c>
      <c r="N35" s="5"/>
      <c r="O35" s="8">
        <f t="shared" si="1"/>
        <v>122210</v>
      </c>
      <c r="P35" s="7" t="s">
        <v>34</v>
      </c>
      <c r="Q35" s="3" t="s">
        <v>95</v>
      </c>
      <c r="R35" s="1" t="s">
        <v>1125</v>
      </c>
      <c r="S35" s="1"/>
      <c r="T35" s="1"/>
    </row>
    <row r="36" spans="1:20">
      <c r="A36" s="1">
        <v>40</v>
      </c>
      <c r="B36" s="1" t="s">
        <v>21</v>
      </c>
      <c r="C36" s="1" t="s">
        <v>22</v>
      </c>
      <c r="D36" s="1">
        <v>306</v>
      </c>
      <c r="E36" s="1" t="s">
        <v>97</v>
      </c>
      <c r="F36" s="1" t="s">
        <v>1546</v>
      </c>
      <c r="G36" s="1"/>
      <c r="H36" s="5">
        <v>200000</v>
      </c>
      <c r="I36" s="6">
        <v>30430</v>
      </c>
      <c r="J36" s="5">
        <v>49280</v>
      </c>
      <c r="K36" s="5">
        <v>43160</v>
      </c>
      <c r="L36" s="5">
        <v>41580</v>
      </c>
      <c r="M36" s="5">
        <f t="shared" si="0"/>
        <v>164450</v>
      </c>
      <c r="N36" s="5"/>
      <c r="O36" s="8">
        <f t="shared" si="1"/>
        <v>35550</v>
      </c>
      <c r="P36" s="7" t="s">
        <v>34</v>
      </c>
      <c r="Q36" s="3" t="s">
        <v>98</v>
      </c>
      <c r="R36" s="1" t="s">
        <v>1126</v>
      </c>
      <c r="S36" s="1"/>
      <c r="T36" s="1"/>
    </row>
    <row r="37" spans="1:20">
      <c r="A37" s="1">
        <v>41</v>
      </c>
      <c r="B37" s="1" t="s">
        <v>21</v>
      </c>
      <c r="C37" s="1" t="s">
        <v>22</v>
      </c>
      <c r="D37" s="1">
        <v>306</v>
      </c>
      <c r="E37" s="1" t="s">
        <v>99</v>
      </c>
      <c r="F37" s="1" t="s">
        <v>1547</v>
      </c>
      <c r="G37" s="1"/>
      <c r="H37" s="5">
        <v>200000</v>
      </c>
      <c r="I37" s="6">
        <v>30430</v>
      </c>
      <c r="J37" s="5">
        <v>49280</v>
      </c>
      <c r="K37" s="5">
        <v>43160</v>
      </c>
      <c r="L37" s="5">
        <v>41580</v>
      </c>
      <c r="M37" s="5">
        <f t="shared" si="0"/>
        <v>164450</v>
      </c>
      <c r="N37" s="5"/>
      <c r="O37" s="8">
        <f t="shared" si="1"/>
        <v>35550</v>
      </c>
      <c r="P37" s="7" t="s">
        <v>27</v>
      </c>
      <c r="Q37" s="3" t="s">
        <v>100</v>
      </c>
      <c r="R37" s="1" t="s">
        <v>1127</v>
      </c>
      <c r="S37" s="1"/>
      <c r="T37" s="1"/>
    </row>
    <row r="38" spans="1:20">
      <c r="A38" s="1">
        <v>42</v>
      </c>
      <c r="B38" s="1" t="s">
        <v>21</v>
      </c>
      <c r="C38" s="1" t="s">
        <v>22</v>
      </c>
      <c r="D38" s="1">
        <v>307</v>
      </c>
      <c r="E38" s="1" t="s">
        <v>101</v>
      </c>
      <c r="F38" s="1" t="s">
        <v>1548</v>
      </c>
      <c r="G38" s="1"/>
      <c r="H38" s="5">
        <v>200000</v>
      </c>
      <c r="I38" s="6">
        <v>3860</v>
      </c>
      <c r="J38" s="5">
        <v>8260</v>
      </c>
      <c r="K38" s="5">
        <v>4810</v>
      </c>
      <c r="L38" s="5">
        <v>4370</v>
      </c>
      <c r="M38" s="5">
        <f t="shared" si="0"/>
        <v>21300</v>
      </c>
      <c r="N38" s="5"/>
      <c r="O38" s="8">
        <f t="shared" si="1"/>
        <v>178700</v>
      </c>
      <c r="P38" s="7" t="s">
        <v>24</v>
      </c>
      <c r="Q38" s="3" t="s">
        <v>102</v>
      </c>
      <c r="R38" s="1" t="s">
        <v>1128</v>
      </c>
      <c r="S38" s="1"/>
      <c r="T38" s="1"/>
    </row>
    <row r="39" spans="1:20">
      <c r="A39" s="1">
        <v>43</v>
      </c>
      <c r="B39" s="1" t="s">
        <v>21</v>
      </c>
      <c r="C39" s="1" t="s">
        <v>22</v>
      </c>
      <c r="D39" s="1">
        <v>307</v>
      </c>
      <c r="E39" s="1" t="s">
        <v>103</v>
      </c>
      <c r="F39" s="1" t="s">
        <v>1549</v>
      </c>
      <c r="G39" s="1"/>
      <c r="H39" s="5">
        <v>200000</v>
      </c>
      <c r="I39" s="6">
        <v>3860</v>
      </c>
      <c r="J39" s="5">
        <v>8260</v>
      </c>
      <c r="K39" s="5">
        <v>4810</v>
      </c>
      <c r="L39" s="5">
        <v>4370</v>
      </c>
      <c r="M39" s="5">
        <f t="shared" si="0"/>
        <v>21300</v>
      </c>
      <c r="N39" s="5"/>
      <c r="O39" s="8">
        <f t="shared" si="1"/>
        <v>178700</v>
      </c>
      <c r="P39" s="7" t="s">
        <v>92</v>
      </c>
      <c r="Q39" s="3" t="s">
        <v>104</v>
      </c>
      <c r="R39" s="1" t="s">
        <v>1129</v>
      </c>
      <c r="S39" s="1"/>
      <c r="T39" s="1"/>
    </row>
    <row r="40" spans="1:20">
      <c r="A40" s="1">
        <v>44</v>
      </c>
      <c r="B40" s="1" t="s">
        <v>21</v>
      </c>
      <c r="C40" s="1" t="s">
        <v>22</v>
      </c>
      <c r="D40" s="1">
        <v>308</v>
      </c>
      <c r="E40" s="1" t="s">
        <v>105</v>
      </c>
      <c r="F40" s="1" t="s">
        <v>1550</v>
      </c>
      <c r="G40" s="1"/>
      <c r="H40" s="5">
        <v>200000</v>
      </c>
      <c r="I40" s="6">
        <v>9470</v>
      </c>
      <c r="J40" s="5">
        <v>10790</v>
      </c>
      <c r="K40" s="5">
        <v>18290</v>
      </c>
      <c r="L40" s="5">
        <v>24920</v>
      </c>
      <c r="M40" s="5">
        <f t="shared" si="0"/>
        <v>63470</v>
      </c>
      <c r="N40" s="5"/>
      <c r="O40" s="8">
        <f t="shared" si="1"/>
        <v>136530</v>
      </c>
      <c r="P40" s="7" t="s">
        <v>34</v>
      </c>
      <c r="Q40" s="3" t="s">
        <v>106</v>
      </c>
      <c r="R40" s="1" t="s">
        <v>1130</v>
      </c>
      <c r="S40" s="1"/>
      <c r="T40" s="1"/>
    </row>
    <row r="41" spans="1:20">
      <c r="A41" s="1">
        <v>45</v>
      </c>
      <c r="B41" s="1" t="s">
        <v>21</v>
      </c>
      <c r="C41" s="1" t="s">
        <v>22</v>
      </c>
      <c r="D41" s="1">
        <v>308</v>
      </c>
      <c r="E41" s="1" t="s">
        <v>107</v>
      </c>
      <c r="F41" s="1" t="s">
        <v>1551</v>
      </c>
      <c r="G41" s="1"/>
      <c r="H41" s="5">
        <v>200000</v>
      </c>
      <c r="I41" s="6">
        <v>9470</v>
      </c>
      <c r="J41" s="5">
        <v>10790</v>
      </c>
      <c r="K41" s="5">
        <v>18290</v>
      </c>
      <c r="L41" s="5">
        <v>24920</v>
      </c>
      <c r="M41" s="5">
        <f t="shared" si="0"/>
        <v>63470</v>
      </c>
      <c r="N41" s="5"/>
      <c r="O41" s="8">
        <f t="shared" si="1"/>
        <v>136530</v>
      </c>
      <c r="P41" s="7" t="s">
        <v>34</v>
      </c>
      <c r="Q41" s="3" t="s">
        <v>108</v>
      </c>
      <c r="R41" s="1" t="s">
        <v>1127</v>
      </c>
      <c r="S41" s="1"/>
      <c r="T41" s="1"/>
    </row>
    <row r="42" spans="1:20">
      <c r="A42" s="1">
        <v>46</v>
      </c>
      <c r="B42" s="1" t="s">
        <v>21</v>
      </c>
      <c r="C42" s="1" t="s">
        <v>22</v>
      </c>
      <c r="D42" s="1">
        <v>309</v>
      </c>
      <c r="E42" s="1" t="s">
        <v>109</v>
      </c>
      <c r="F42" s="1" t="s">
        <v>1552</v>
      </c>
      <c r="G42" s="1"/>
      <c r="H42" s="5">
        <v>200000</v>
      </c>
      <c r="I42" s="6">
        <v>17050</v>
      </c>
      <c r="J42" s="5">
        <v>17150</v>
      </c>
      <c r="K42" s="5">
        <v>17080</v>
      </c>
      <c r="L42" s="5">
        <v>21430</v>
      </c>
      <c r="M42" s="5">
        <f t="shared" si="0"/>
        <v>72710</v>
      </c>
      <c r="N42" s="5"/>
      <c r="O42" s="8">
        <f t="shared" si="1"/>
        <v>127290</v>
      </c>
      <c r="P42" s="7" t="s">
        <v>34</v>
      </c>
      <c r="Q42" s="3" t="s">
        <v>110</v>
      </c>
      <c r="R42" s="1" t="s">
        <v>1131</v>
      </c>
      <c r="S42" s="1"/>
      <c r="T42" s="1"/>
    </row>
    <row r="43" spans="1:20">
      <c r="A43" s="1">
        <v>47</v>
      </c>
      <c r="B43" s="1" t="s">
        <v>21</v>
      </c>
      <c r="C43" s="1" t="s">
        <v>22</v>
      </c>
      <c r="D43" s="1">
        <v>309</v>
      </c>
      <c r="E43" s="1" t="s">
        <v>111</v>
      </c>
      <c r="F43" s="1" t="s">
        <v>1553</v>
      </c>
      <c r="G43" s="1"/>
      <c r="H43" s="5">
        <v>200000</v>
      </c>
      <c r="I43" s="6">
        <v>17050</v>
      </c>
      <c r="J43" s="5">
        <v>17150</v>
      </c>
      <c r="K43" s="5">
        <v>17080</v>
      </c>
      <c r="L43" s="5">
        <v>21430</v>
      </c>
      <c r="M43" s="5">
        <f t="shared" si="0"/>
        <v>72710</v>
      </c>
      <c r="N43" s="5"/>
      <c r="O43" s="8">
        <f t="shared" si="1"/>
        <v>127290</v>
      </c>
      <c r="P43" s="7" t="s">
        <v>27</v>
      </c>
      <c r="Q43" s="3" t="s">
        <v>112</v>
      </c>
      <c r="R43" s="1" t="s">
        <v>1132</v>
      </c>
      <c r="S43" s="1"/>
      <c r="T43" s="1"/>
    </row>
    <row r="44" spans="1:20">
      <c r="A44" s="1">
        <v>48</v>
      </c>
      <c r="B44" s="1" t="s">
        <v>21</v>
      </c>
      <c r="C44" s="1" t="s">
        <v>22</v>
      </c>
      <c r="D44" s="1">
        <v>310</v>
      </c>
      <c r="E44" s="1" t="s">
        <v>113</v>
      </c>
      <c r="F44" s="1" t="s">
        <v>1554</v>
      </c>
      <c r="G44" s="1"/>
      <c r="H44" s="5">
        <v>200000</v>
      </c>
      <c r="I44" s="6">
        <v>32570</v>
      </c>
      <c r="J44" s="5">
        <v>30070</v>
      </c>
      <c r="K44" s="5">
        <v>36770</v>
      </c>
      <c r="L44" s="5">
        <v>39730</v>
      </c>
      <c r="M44" s="5">
        <f t="shared" si="0"/>
        <v>139140</v>
      </c>
      <c r="N44" s="5"/>
      <c r="O44" s="8">
        <f t="shared" si="1"/>
        <v>60860</v>
      </c>
      <c r="P44" s="7" t="s">
        <v>27</v>
      </c>
      <c r="Q44" s="3" t="s">
        <v>114</v>
      </c>
      <c r="R44" s="1" t="s">
        <v>1133</v>
      </c>
      <c r="S44" s="1"/>
      <c r="T44" s="1"/>
    </row>
    <row r="45" spans="1:20">
      <c r="A45" s="1">
        <v>49</v>
      </c>
      <c r="B45" s="1" t="s">
        <v>21</v>
      </c>
      <c r="C45" s="1" t="s">
        <v>22</v>
      </c>
      <c r="D45" s="1">
        <v>310</v>
      </c>
      <c r="E45" s="1" t="s">
        <v>115</v>
      </c>
      <c r="F45" s="1" t="s">
        <v>1555</v>
      </c>
      <c r="G45" s="1"/>
      <c r="H45" s="5">
        <v>200000</v>
      </c>
      <c r="I45" s="6">
        <v>32570</v>
      </c>
      <c r="J45" s="5">
        <v>30070</v>
      </c>
      <c r="K45" s="5">
        <v>36770</v>
      </c>
      <c r="L45" s="5">
        <v>39730</v>
      </c>
      <c r="M45" s="5">
        <f t="shared" si="0"/>
        <v>139140</v>
      </c>
      <c r="N45" s="5"/>
      <c r="O45" s="8">
        <f t="shared" si="1"/>
        <v>60860</v>
      </c>
      <c r="P45" s="7" t="s">
        <v>27</v>
      </c>
      <c r="Q45" s="3" t="s">
        <v>116</v>
      </c>
      <c r="R45" s="1" t="s">
        <v>1134</v>
      </c>
      <c r="S45" s="1"/>
      <c r="T45" s="1"/>
    </row>
    <row r="46" spans="1:20">
      <c r="A46" s="1">
        <v>50</v>
      </c>
      <c r="B46" s="1" t="s">
        <v>21</v>
      </c>
      <c r="C46" s="1" t="s">
        <v>22</v>
      </c>
      <c r="D46" s="1">
        <v>311</v>
      </c>
      <c r="E46" s="1" t="s">
        <v>117</v>
      </c>
      <c r="F46" s="1" t="s">
        <v>1556</v>
      </c>
      <c r="G46" s="1"/>
      <c r="H46" s="5">
        <v>200000</v>
      </c>
      <c r="I46" s="6">
        <v>34220</v>
      </c>
      <c r="J46" s="5">
        <v>22390</v>
      </c>
      <c r="K46" s="5">
        <v>37190</v>
      </c>
      <c r="L46" s="5">
        <v>31700</v>
      </c>
      <c r="M46" s="5">
        <f t="shared" si="0"/>
        <v>125500</v>
      </c>
      <c r="N46" s="5"/>
      <c r="O46" s="8">
        <f t="shared" si="1"/>
        <v>74500</v>
      </c>
      <c r="P46" s="7" t="s">
        <v>34</v>
      </c>
      <c r="Q46" s="3" t="s">
        <v>118</v>
      </c>
      <c r="R46" s="1" t="s">
        <v>1135</v>
      </c>
      <c r="S46" s="1"/>
      <c r="T46" s="1"/>
    </row>
    <row r="47" spans="1:20">
      <c r="A47" s="1">
        <v>51</v>
      </c>
      <c r="B47" s="1" t="s">
        <v>21</v>
      </c>
      <c r="C47" s="1" t="s">
        <v>22</v>
      </c>
      <c r="D47" s="1">
        <v>311</v>
      </c>
      <c r="E47" s="1" t="s">
        <v>119</v>
      </c>
      <c r="F47" s="1" t="s">
        <v>1557</v>
      </c>
      <c r="G47" s="1"/>
      <c r="H47" s="5">
        <v>200000</v>
      </c>
      <c r="I47" s="6">
        <v>34220</v>
      </c>
      <c r="J47" s="5">
        <v>22390</v>
      </c>
      <c r="K47" s="5">
        <v>37190</v>
      </c>
      <c r="L47" s="5">
        <v>31700</v>
      </c>
      <c r="M47" s="5">
        <f t="shared" si="0"/>
        <v>125500</v>
      </c>
      <c r="N47" s="5"/>
      <c r="O47" s="8">
        <f t="shared" si="1"/>
        <v>74500</v>
      </c>
      <c r="P47" s="7" t="s">
        <v>34</v>
      </c>
      <c r="Q47" s="3" t="s">
        <v>120</v>
      </c>
      <c r="R47" s="1" t="s">
        <v>1136</v>
      </c>
      <c r="S47" s="1"/>
      <c r="T47" s="1"/>
    </row>
    <row r="48" spans="1:20">
      <c r="A48" s="1">
        <v>52</v>
      </c>
      <c r="B48" s="1" t="s">
        <v>21</v>
      </c>
      <c r="C48" s="1" t="s">
        <v>22</v>
      </c>
      <c r="D48" s="1">
        <v>312</v>
      </c>
      <c r="E48" s="1" t="s">
        <v>121</v>
      </c>
      <c r="F48" s="1" t="s">
        <v>1558</v>
      </c>
      <c r="G48" s="1"/>
      <c r="H48" s="5">
        <v>200000</v>
      </c>
      <c r="I48" s="6">
        <v>16760</v>
      </c>
      <c r="J48" s="5">
        <v>11780</v>
      </c>
      <c r="K48" s="5">
        <v>15400</v>
      </c>
      <c r="L48" s="5">
        <v>27680</v>
      </c>
      <c r="M48" s="5">
        <f t="shared" si="0"/>
        <v>71620</v>
      </c>
      <c r="N48" s="5"/>
      <c r="O48" s="8">
        <f t="shared" si="1"/>
        <v>128380</v>
      </c>
      <c r="P48" s="7" t="s">
        <v>43</v>
      </c>
      <c r="Q48" s="3" t="s">
        <v>122</v>
      </c>
      <c r="R48" s="1" t="s">
        <v>1137</v>
      </c>
      <c r="S48" s="1"/>
      <c r="T48" s="1"/>
    </row>
    <row r="49" spans="1:20">
      <c r="A49" s="1">
        <v>53</v>
      </c>
      <c r="B49" s="1" t="s">
        <v>21</v>
      </c>
      <c r="C49" s="1" t="s">
        <v>22</v>
      </c>
      <c r="D49" s="1">
        <v>312</v>
      </c>
      <c r="E49" s="1" t="s">
        <v>123</v>
      </c>
      <c r="F49" s="1" t="s">
        <v>1559</v>
      </c>
      <c r="G49" s="1"/>
      <c r="H49" s="5">
        <v>200000</v>
      </c>
      <c r="I49" s="6">
        <v>16760</v>
      </c>
      <c r="J49" s="5">
        <v>11780</v>
      </c>
      <c r="K49" s="5">
        <v>15400</v>
      </c>
      <c r="L49" s="5">
        <v>27680</v>
      </c>
      <c r="M49" s="5">
        <f t="shared" si="0"/>
        <v>71620</v>
      </c>
      <c r="N49" s="5"/>
      <c r="O49" s="8">
        <f t="shared" si="1"/>
        <v>128380</v>
      </c>
      <c r="P49" s="7" t="s">
        <v>124</v>
      </c>
      <c r="Q49" s="3" t="s">
        <v>125</v>
      </c>
      <c r="R49" s="1" t="s">
        <v>1138</v>
      </c>
      <c r="S49" s="1"/>
      <c r="T49" s="1"/>
    </row>
    <row r="50" spans="1:20">
      <c r="A50" s="1">
        <v>54</v>
      </c>
      <c r="B50" s="1" t="s">
        <v>21</v>
      </c>
      <c r="C50" s="1" t="s">
        <v>22</v>
      </c>
      <c r="D50" s="1">
        <v>313</v>
      </c>
      <c r="E50" s="1" t="s">
        <v>126</v>
      </c>
      <c r="F50" s="1" t="s">
        <v>1560</v>
      </c>
      <c r="G50" s="1"/>
      <c r="H50" s="5">
        <v>200000</v>
      </c>
      <c r="I50" s="6">
        <v>24290</v>
      </c>
      <c r="J50" s="5">
        <v>32220</v>
      </c>
      <c r="K50" s="5">
        <v>42780</v>
      </c>
      <c r="L50" s="5">
        <v>52670</v>
      </c>
      <c r="M50" s="5">
        <f t="shared" si="0"/>
        <v>151960</v>
      </c>
      <c r="N50" s="5"/>
      <c r="O50" s="8">
        <f t="shared" si="1"/>
        <v>48040</v>
      </c>
      <c r="P50" s="7" t="s">
        <v>57</v>
      </c>
      <c r="Q50" s="3" t="s">
        <v>127</v>
      </c>
      <c r="R50" s="1" t="s">
        <v>1139</v>
      </c>
      <c r="S50" s="1"/>
      <c r="T50" s="1"/>
    </row>
    <row r="51" spans="1:20">
      <c r="A51" s="1">
        <v>55</v>
      </c>
      <c r="B51" s="1" t="s">
        <v>21</v>
      </c>
      <c r="C51" s="1" t="s">
        <v>22</v>
      </c>
      <c r="D51" s="1">
        <v>313</v>
      </c>
      <c r="E51" s="1" t="s">
        <v>128</v>
      </c>
      <c r="F51" s="1" t="s">
        <v>1561</v>
      </c>
      <c r="G51" s="1"/>
      <c r="H51" s="5">
        <v>200000</v>
      </c>
      <c r="I51" s="6">
        <v>24290</v>
      </c>
      <c r="J51" s="5">
        <v>32220</v>
      </c>
      <c r="K51" s="5">
        <v>42780</v>
      </c>
      <c r="L51" s="5">
        <v>52670</v>
      </c>
      <c r="M51" s="5">
        <f t="shared" si="0"/>
        <v>151960</v>
      </c>
      <c r="N51" s="5"/>
      <c r="O51" s="8">
        <f t="shared" si="1"/>
        <v>48040</v>
      </c>
      <c r="P51" s="7" t="s">
        <v>34</v>
      </c>
      <c r="Q51" s="3" t="s">
        <v>129</v>
      </c>
      <c r="R51" s="1" t="s">
        <v>1140</v>
      </c>
      <c r="S51" s="1"/>
      <c r="T51" s="1"/>
    </row>
    <row r="52" spans="1:20">
      <c r="A52" s="1">
        <v>56</v>
      </c>
      <c r="B52" s="1" t="s">
        <v>21</v>
      </c>
      <c r="C52" s="1" t="s">
        <v>22</v>
      </c>
      <c r="D52" s="1">
        <v>314</v>
      </c>
      <c r="E52" s="1" t="s">
        <v>130</v>
      </c>
      <c r="F52" s="1" t="s">
        <v>1562</v>
      </c>
      <c r="G52" s="1"/>
      <c r="H52" s="5">
        <v>200000</v>
      </c>
      <c r="I52" s="6">
        <v>19740</v>
      </c>
      <c r="J52" s="5">
        <v>23470</v>
      </c>
      <c r="K52" s="5">
        <v>32850</v>
      </c>
      <c r="L52" s="5">
        <v>37530</v>
      </c>
      <c r="M52" s="5">
        <f t="shared" si="0"/>
        <v>113590</v>
      </c>
      <c r="N52" s="5"/>
      <c r="O52" s="8">
        <f t="shared" si="1"/>
        <v>86410</v>
      </c>
      <c r="P52" s="7" t="s">
        <v>27</v>
      </c>
      <c r="Q52" s="3" t="s">
        <v>131</v>
      </c>
      <c r="R52" s="1" t="s">
        <v>1108</v>
      </c>
      <c r="S52" s="1"/>
      <c r="T52" s="1"/>
    </row>
    <row r="53" spans="1:20">
      <c r="A53" s="1">
        <v>57</v>
      </c>
      <c r="B53" s="1" t="s">
        <v>21</v>
      </c>
      <c r="C53" s="1" t="s">
        <v>22</v>
      </c>
      <c r="D53" s="1">
        <v>314</v>
      </c>
      <c r="E53" s="1" t="s">
        <v>132</v>
      </c>
      <c r="F53" s="1" t="s">
        <v>1563</v>
      </c>
      <c r="G53" s="1"/>
      <c r="H53" s="5">
        <v>200000</v>
      </c>
      <c r="I53" s="6">
        <v>19740</v>
      </c>
      <c r="J53" s="5">
        <v>23470</v>
      </c>
      <c r="K53" s="5">
        <v>32850</v>
      </c>
      <c r="L53" s="5">
        <v>37530</v>
      </c>
      <c r="M53" s="5">
        <f t="shared" si="0"/>
        <v>113590</v>
      </c>
      <c r="N53" s="5"/>
      <c r="O53" s="8">
        <f t="shared" si="1"/>
        <v>86410</v>
      </c>
      <c r="P53" s="7" t="s">
        <v>27</v>
      </c>
      <c r="Q53" s="3" t="s">
        <v>133</v>
      </c>
      <c r="R53" s="1" t="s">
        <v>1139</v>
      </c>
      <c r="S53" s="1"/>
      <c r="T53" s="1"/>
    </row>
    <row r="54" spans="1:20">
      <c r="A54" s="1">
        <v>58</v>
      </c>
      <c r="B54" s="1" t="s">
        <v>21</v>
      </c>
      <c r="C54" s="1" t="s">
        <v>22</v>
      </c>
      <c r="D54" s="1">
        <v>315</v>
      </c>
      <c r="E54" s="1" t="s">
        <v>134</v>
      </c>
      <c r="F54" s="1" t="s">
        <v>1564</v>
      </c>
      <c r="G54" s="1"/>
      <c r="H54" s="5">
        <v>200000</v>
      </c>
      <c r="I54" s="6">
        <v>16710</v>
      </c>
      <c r="J54" s="5">
        <v>13280</v>
      </c>
      <c r="K54" s="5">
        <v>21770</v>
      </c>
      <c r="L54" s="5">
        <v>28200</v>
      </c>
      <c r="M54" s="5">
        <f t="shared" si="0"/>
        <v>79960</v>
      </c>
      <c r="N54" s="5"/>
      <c r="O54" s="8">
        <f t="shared" si="1"/>
        <v>120040</v>
      </c>
      <c r="P54" s="7" t="s">
        <v>34</v>
      </c>
      <c r="Q54" s="3" t="s">
        <v>135</v>
      </c>
      <c r="R54" s="1" t="s">
        <v>1141</v>
      </c>
      <c r="S54" s="1"/>
      <c r="T54" s="1"/>
    </row>
    <row r="55" spans="1:20">
      <c r="A55" s="1">
        <v>59</v>
      </c>
      <c r="B55" s="1" t="s">
        <v>21</v>
      </c>
      <c r="C55" s="1" t="s">
        <v>22</v>
      </c>
      <c r="D55" s="1">
        <v>315</v>
      </c>
      <c r="E55" s="1" t="s">
        <v>136</v>
      </c>
      <c r="F55" s="1" t="s">
        <v>1565</v>
      </c>
      <c r="G55" s="1"/>
      <c r="H55" s="5">
        <v>200000</v>
      </c>
      <c r="I55" s="6">
        <v>16710</v>
      </c>
      <c r="J55" s="5">
        <v>13280</v>
      </c>
      <c r="K55" s="5">
        <v>21770</v>
      </c>
      <c r="L55" s="5">
        <v>28200</v>
      </c>
      <c r="M55" s="5">
        <f t="shared" si="0"/>
        <v>79960</v>
      </c>
      <c r="N55" s="5"/>
      <c r="O55" s="8">
        <f t="shared" si="1"/>
        <v>120040</v>
      </c>
      <c r="P55" s="7" t="s">
        <v>27</v>
      </c>
      <c r="Q55" s="3" t="s">
        <v>137</v>
      </c>
      <c r="R55" s="1" t="s">
        <v>1142</v>
      </c>
      <c r="S55" s="1"/>
      <c r="T55" s="1"/>
    </row>
    <row r="56" spans="1:20">
      <c r="A56" s="1">
        <v>60</v>
      </c>
      <c r="B56" s="1" t="s">
        <v>21</v>
      </c>
      <c r="C56" s="1" t="s">
        <v>22</v>
      </c>
      <c r="D56" s="1">
        <v>316</v>
      </c>
      <c r="E56" s="1" t="s">
        <v>138</v>
      </c>
      <c r="F56" s="1" t="s">
        <v>1566</v>
      </c>
      <c r="G56" s="1"/>
      <c r="H56" s="5">
        <v>200000</v>
      </c>
      <c r="I56" s="6">
        <v>14380</v>
      </c>
      <c r="J56" s="5">
        <v>13180</v>
      </c>
      <c r="K56" s="5">
        <v>25740</v>
      </c>
      <c r="L56" s="5">
        <v>34910</v>
      </c>
      <c r="M56" s="5">
        <f t="shared" si="0"/>
        <v>88210</v>
      </c>
      <c r="N56" s="5"/>
      <c r="O56" s="8">
        <f t="shared" si="1"/>
        <v>111790</v>
      </c>
      <c r="P56" s="7" t="s">
        <v>37</v>
      </c>
      <c r="Q56" s="3" t="s">
        <v>139</v>
      </c>
      <c r="R56" s="1" t="s">
        <v>1143</v>
      </c>
      <c r="S56" s="1"/>
      <c r="T56" s="1"/>
    </row>
    <row r="57" spans="1:20">
      <c r="A57" s="1">
        <v>61</v>
      </c>
      <c r="B57" s="1" t="s">
        <v>21</v>
      </c>
      <c r="C57" s="1" t="s">
        <v>22</v>
      </c>
      <c r="D57" s="1">
        <v>316</v>
      </c>
      <c r="E57" s="1" t="s">
        <v>140</v>
      </c>
      <c r="F57" s="1" t="s">
        <v>1567</v>
      </c>
      <c r="G57" s="1"/>
      <c r="H57" s="5">
        <v>200000</v>
      </c>
      <c r="I57" s="6">
        <v>14380</v>
      </c>
      <c r="J57" s="5">
        <v>13180</v>
      </c>
      <c r="K57" s="5">
        <v>25740</v>
      </c>
      <c r="L57" s="5">
        <v>34910</v>
      </c>
      <c r="M57" s="5">
        <f t="shared" si="0"/>
        <v>88210</v>
      </c>
      <c r="N57" s="5"/>
      <c r="O57" s="8">
        <f t="shared" si="1"/>
        <v>111790</v>
      </c>
      <c r="P57" s="7" t="s">
        <v>27</v>
      </c>
      <c r="Q57" s="3" t="s">
        <v>141</v>
      </c>
      <c r="R57" s="1" t="s">
        <v>1144</v>
      </c>
      <c r="S57" s="1"/>
      <c r="T57" s="1"/>
    </row>
    <row r="58" spans="1:20">
      <c r="A58" s="1">
        <v>62</v>
      </c>
      <c r="B58" s="1" t="s">
        <v>21</v>
      </c>
      <c r="C58" s="1" t="s">
        <v>22</v>
      </c>
      <c r="D58" s="1">
        <v>317</v>
      </c>
      <c r="E58" s="1" t="s">
        <v>142</v>
      </c>
      <c r="F58" s="1" t="s">
        <v>1568</v>
      </c>
      <c r="G58" s="1"/>
      <c r="H58" s="5">
        <v>200000</v>
      </c>
      <c r="I58" s="6">
        <v>11820</v>
      </c>
      <c r="J58" s="5">
        <v>18440</v>
      </c>
      <c r="K58" s="5">
        <v>24640</v>
      </c>
      <c r="L58" s="5">
        <v>24310</v>
      </c>
      <c r="M58" s="5">
        <f t="shared" si="0"/>
        <v>79210</v>
      </c>
      <c r="N58" s="5"/>
      <c r="O58" s="8">
        <f t="shared" si="1"/>
        <v>120790</v>
      </c>
      <c r="P58" s="7" t="s">
        <v>34</v>
      </c>
      <c r="Q58" s="3" t="s">
        <v>143</v>
      </c>
      <c r="R58" s="1" t="s">
        <v>1145</v>
      </c>
      <c r="S58" s="1"/>
      <c r="T58" s="1"/>
    </row>
    <row r="59" spans="1:20">
      <c r="A59" s="1">
        <v>63</v>
      </c>
      <c r="B59" s="1" t="s">
        <v>21</v>
      </c>
      <c r="C59" s="1" t="s">
        <v>22</v>
      </c>
      <c r="D59" s="1">
        <v>317</v>
      </c>
      <c r="E59" s="1" t="s">
        <v>144</v>
      </c>
      <c r="F59" s="1" t="s">
        <v>1569</v>
      </c>
      <c r="G59" s="1"/>
      <c r="H59" s="5">
        <v>200000</v>
      </c>
      <c r="I59" s="6">
        <v>11820</v>
      </c>
      <c r="J59" s="5">
        <v>18440</v>
      </c>
      <c r="K59" s="5">
        <v>24640</v>
      </c>
      <c r="L59" s="5">
        <v>24310</v>
      </c>
      <c r="M59" s="5">
        <f t="shared" si="0"/>
        <v>79210</v>
      </c>
      <c r="N59" s="5"/>
      <c r="O59" s="8">
        <f t="shared" si="1"/>
        <v>120790</v>
      </c>
      <c r="P59" s="7" t="s">
        <v>37</v>
      </c>
      <c r="Q59" s="3" t="s">
        <v>145</v>
      </c>
      <c r="R59" s="1" t="s">
        <v>1146</v>
      </c>
      <c r="S59" s="1"/>
      <c r="T59" s="1"/>
    </row>
    <row r="60" spans="1:20">
      <c r="A60" s="1">
        <v>64</v>
      </c>
      <c r="B60" s="1" t="s">
        <v>21</v>
      </c>
      <c r="C60" s="1" t="s">
        <v>22</v>
      </c>
      <c r="D60" s="1">
        <v>318</v>
      </c>
      <c r="E60" s="1" t="s">
        <v>146</v>
      </c>
      <c r="F60" s="1" t="s">
        <v>1570</v>
      </c>
      <c r="G60" s="1"/>
      <c r="H60" s="5">
        <v>200000</v>
      </c>
      <c r="I60" s="6">
        <v>13170</v>
      </c>
      <c r="J60" s="5">
        <v>14250</v>
      </c>
      <c r="K60" s="5">
        <v>20270</v>
      </c>
      <c r="L60" s="5">
        <v>24140</v>
      </c>
      <c r="M60" s="5">
        <f t="shared" si="0"/>
        <v>71830</v>
      </c>
      <c r="N60" s="5"/>
      <c r="O60" s="8">
        <f t="shared" si="1"/>
        <v>128170</v>
      </c>
      <c r="P60" s="7" t="s">
        <v>43</v>
      </c>
      <c r="Q60" s="3" t="s">
        <v>147</v>
      </c>
      <c r="R60" s="1" t="s">
        <v>1147</v>
      </c>
      <c r="S60" s="1"/>
      <c r="T60" s="1"/>
    </row>
    <row r="61" spans="1:20">
      <c r="A61" s="1">
        <v>65</v>
      </c>
      <c r="B61" s="1" t="s">
        <v>21</v>
      </c>
      <c r="C61" s="1" t="s">
        <v>22</v>
      </c>
      <c r="D61" s="1">
        <v>318</v>
      </c>
      <c r="E61" s="1" t="s">
        <v>148</v>
      </c>
      <c r="F61" s="1" t="s">
        <v>1571</v>
      </c>
      <c r="G61" s="1"/>
      <c r="H61" s="5">
        <v>200000</v>
      </c>
      <c r="I61" s="6">
        <v>13170</v>
      </c>
      <c r="J61" s="5">
        <v>14250</v>
      </c>
      <c r="K61" s="5">
        <v>20270</v>
      </c>
      <c r="L61" s="5">
        <v>24140</v>
      </c>
      <c r="M61" s="5">
        <f t="shared" si="0"/>
        <v>71830</v>
      </c>
      <c r="N61" s="5"/>
      <c r="O61" s="8">
        <f t="shared" si="1"/>
        <v>128170</v>
      </c>
      <c r="P61" s="7" t="s">
        <v>34</v>
      </c>
      <c r="Q61" s="3" t="s">
        <v>149</v>
      </c>
      <c r="R61" s="1" t="s">
        <v>1148</v>
      </c>
      <c r="S61" s="1"/>
      <c r="T61" s="1"/>
    </row>
    <row r="62" spans="1:20">
      <c r="A62" s="1">
        <v>66</v>
      </c>
      <c r="B62" s="1" t="s">
        <v>21</v>
      </c>
      <c r="C62" s="1" t="s">
        <v>22</v>
      </c>
      <c r="D62" s="1">
        <v>319</v>
      </c>
      <c r="E62" s="1" t="s">
        <v>150</v>
      </c>
      <c r="F62" s="1" t="s">
        <v>1572</v>
      </c>
      <c r="G62" s="1"/>
      <c r="H62" s="5">
        <v>200000</v>
      </c>
      <c r="I62" s="6">
        <v>30200</v>
      </c>
      <c r="J62" s="5">
        <v>15960</v>
      </c>
      <c r="K62" s="5">
        <v>26970</v>
      </c>
      <c r="L62" s="5">
        <v>22290</v>
      </c>
      <c r="M62" s="5">
        <f t="shared" ref="M62:M125" si="2">I62+J62+K62+L62</f>
        <v>95420</v>
      </c>
      <c r="N62" s="5"/>
      <c r="O62" s="8">
        <f t="shared" ref="O62:O125" si="3">H62-M62</f>
        <v>104580</v>
      </c>
      <c r="P62" s="7" t="s">
        <v>27</v>
      </c>
      <c r="Q62" s="3" t="s">
        <v>151</v>
      </c>
      <c r="R62" s="1" t="s">
        <v>1149</v>
      </c>
      <c r="S62" s="1"/>
      <c r="T62" s="1"/>
    </row>
    <row r="63" spans="1:20">
      <c r="A63" s="1">
        <v>67</v>
      </c>
      <c r="B63" s="1" t="s">
        <v>21</v>
      </c>
      <c r="C63" s="1" t="s">
        <v>22</v>
      </c>
      <c r="D63" s="1">
        <v>319</v>
      </c>
      <c r="E63" s="1" t="s">
        <v>152</v>
      </c>
      <c r="F63" s="1" t="s">
        <v>1573</v>
      </c>
      <c r="G63" s="1"/>
      <c r="H63" s="5">
        <v>200000</v>
      </c>
      <c r="I63" s="6">
        <v>30200</v>
      </c>
      <c r="J63" s="5">
        <v>15960</v>
      </c>
      <c r="K63" s="5">
        <v>26970</v>
      </c>
      <c r="L63" s="5">
        <v>22290</v>
      </c>
      <c r="M63" s="5">
        <f t="shared" si="2"/>
        <v>95420</v>
      </c>
      <c r="N63" s="5"/>
      <c r="O63" s="8">
        <f t="shared" si="3"/>
        <v>104580</v>
      </c>
      <c r="P63" s="7" t="s">
        <v>57</v>
      </c>
      <c r="Q63" s="3" t="s">
        <v>153</v>
      </c>
      <c r="R63" s="1" t="s">
        <v>1150</v>
      </c>
      <c r="S63" s="1"/>
      <c r="T63" s="1"/>
    </row>
    <row r="64" spans="1:20">
      <c r="A64" s="1">
        <v>68</v>
      </c>
      <c r="B64" s="1" t="s">
        <v>21</v>
      </c>
      <c r="C64" s="1" t="s">
        <v>22</v>
      </c>
      <c r="D64" s="1">
        <v>320</v>
      </c>
      <c r="E64" s="1" t="s">
        <v>154</v>
      </c>
      <c r="F64" s="1" t="s">
        <v>1574</v>
      </c>
      <c r="G64" s="1"/>
      <c r="H64" s="5">
        <v>200000</v>
      </c>
      <c r="I64" s="6">
        <v>17710</v>
      </c>
      <c r="J64" s="5">
        <v>20290</v>
      </c>
      <c r="K64" s="5">
        <v>23970</v>
      </c>
      <c r="L64" s="5">
        <v>24760</v>
      </c>
      <c r="M64" s="5">
        <f t="shared" si="2"/>
        <v>86730</v>
      </c>
      <c r="N64" s="5"/>
      <c r="O64" s="8">
        <f t="shared" si="3"/>
        <v>113270</v>
      </c>
      <c r="P64" s="7" t="s">
        <v>27</v>
      </c>
      <c r="Q64" s="3" t="s">
        <v>155</v>
      </c>
      <c r="R64" s="1" t="s">
        <v>1151</v>
      </c>
      <c r="S64" s="1"/>
      <c r="T64" s="1"/>
    </row>
    <row r="65" spans="1:20">
      <c r="A65" s="1">
        <v>69</v>
      </c>
      <c r="B65" s="1" t="s">
        <v>21</v>
      </c>
      <c r="C65" s="1" t="s">
        <v>22</v>
      </c>
      <c r="D65" s="1">
        <v>320</v>
      </c>
      <c r="E65" s="1" t="s">
        <v>156</v>
      </c>
      <c r="F65" s="1" t="s">
        <v>1575</v>
      </c>
      <c r="G65" s="1"/>
      <c r="H65" s="5">
        <v>200000</v>
      </c>
      <c r="I65" s="6">
        <v>17710</v>
      </c>
      <c r="J65" s="5">
        <v>20290</v>
      </c>
      <c r="K65" s="5">
        <v>23970</v>
      </c>
      <c r="L65" s="5">
        <v>24760</v>
      </c>
      <c r="M65" s="5">
        <f t="shared" si="2"/>
        <v>86730</v>
      </c>
      <c r="N65" s="5"/>
      <c r="O65" s="8">
        <f t="shared" si="3"/>
        <v>113270</v>
      </c>
      <c r="P65" s="7" t="s">
        <v>34</v>
      </c>
      <c r="Q65" s="3" t="s">
        <v>157</v>
      </c>
      <c r="R65" s="1" t="s">
        <v>1152</v>
      </c>
      <c r="S65" s="1"/>
      <c r="T65" s="1"/>
    </row>
    <row r="66" spans="1:20">
      <c r="A66" s="1">
        <v>70</v>
      </c>
      <c r="B66" s="1" t="s">
        <v>21</v>
      </c>
      <c r="C66" s="1" t="s">
        <v>22</v>
      </c>
      <c r="D66" s="1">
        <v>321</v>
      </c>
      <c r="E66" s="1" t="s">
        <v>158</v>
      </c>
      <c r="F66" s="1" t="s">
        <v>1576</v>
      </c>
      <c r="G66" s="1"/>
      <c r="H66" s="5">
        <v>200000</v>
      </c>
      <c r="I66" s="6">
        <v>29680</v>
      </c>
      <c r="J66" s="5">
        <v>25830</v>
      </c>
      <c r="K66" s="5">
        <v>38400</v>
      </c>
      <c r="L66" s="5">
        <v>63930</v>
      </c>
      <c r="M66" s="5">
        <f t="shared" si="2"/>
        <v>157840</v>
      </c>
      <c r="N66" s="5"/>
      <c r="O66" s="8">
        <f t="shared" si="3"/>
        <v>42160</v>
      </c>
      <c r="P66" s="7" t="s">
        <v>37</v>
      </c>
      <c r="Q66" s="3" t="s">
        <v>159</v>
      </c>
      <c r="R66" s="1" t="s">
        <v>1153</v>
      </c>
      <c r="S66" s="1"/>
      <c r="T66" s="1"/>
    </row>
    <row r="67" spans="1:20">
      <c r="A67" s="1">
        <v>71</v>
      </c>
      <c r="B67" s="1" t="s">
        <v>21</v>
      </c>
      <c r="C67" s="1" t="s">
        <v>22</v>
      </c>
      <c r="D67" s="1">
        <v>321</v>
      </c>
      <c r="E67" s="1" t="s">
        <v>160</v>
      </c>
      <c r="F67" s="1" t="s">
        <v>1577</v>
      </c>
      <c r="G67" s="1"/>
      <c r="H67" s="5">
        <v>200000</v>
      </c>
      <c r="I67" s="6">
        <v>29680</v>
      </c>
      <c r="J67" s="5">
        <v>25830</v>
      </c>
      <c r="K67" s="5">
        <v>38400</v>
      </c>
      <c r="L67" s="5">
        <v>63930</v>
      </c>
      <c r="M67" s="5">
        <f t="shared" si="2"/>
        <v>157840</v>
      </c>
      <c r="N67" s="5"/>
      <c r="O67" s="8">
        <f t="shared" si="3"/>
        <v>42160</v>
      </c>
      <c r="P67" s="7" t="s">
        <v>43</v>
      </c>
      <c r="Q67" s="3" t="s">
        <v>161</v>
      </c>
      <c r="R67" s="1" t="s">
        <v>1119</v>
      </c>
      <c r="S67" s="1"/>
      <c r="T67" s="1"/>
    </row>
    <row r="68" spans="1:20">
      <c r="A68" s="1">
        <v>72</v>
      </c>
      <c r="B68" s="1" t="s">
        <v>21</v>
      </c>
      <c r="C68" s="1" t="s">
        <v>22</v>
      </c>
      <c r="D68" s="1">
        <v>401</v>
      </c>
      <c r="E68" s="1" t="s">
        <v>162</v>
      </c>
      <c r="F68" s="1" t="s">
        <v>1578</v>
      </c>
      <c r="G68" s="1"/>
      <c r="H68" s="5">
        <v>200000</v>
      </c>
      <c r="I68" s="6">
        <v>15340</v>
      </c>
      <c r="J68" s="5">
        <v>12930</v>
      </c>
      <c r="K68" s="5">
        <v>24460</v>
      </c>
      <c r="L68" s="5">
        <v>32990</v>
      </c>
      <c r="M68" s="5">
        <f t="shared" si="2"/>
        <v>85720</v>
      </c>
      <c r="N68" s="5"/>
      <c r="O68" s="8">
        <f t="shared" si="3"/>
        <v>114280</v>
      </c>
      <c r="P68" s="7" t="s">
        <v>43</v>
      </c>
      <c r="Q68" s="3" t="s">
        <v>163</v>
      </c>
      <c r="R68" s="1" t="s">
        <v>1154</v>
      </c>
      <c r="S68" s="1"/>
      <c r="T68" s="1"/>
    </row>
    <row r="69" spans="1:20">
      <c r="A69" s="1">
        <v>73</v>
      </c>
      <c r="B69" s="1" t="s">
        <v>21</v>
      </c>
      <c r="C69" s="1" t="s">
        <v>22</v>
      </c>
      <c r="D69" s="1">
        <v>402</v>
      </c>
      <c r="E69" s="1" t="s">
        <v>164</v>
      </c>
      <c r="F69" s="1" t="s">
        <v>1579</v>
      </c>
      <c r="G69" s="1"/>
      <c r="H69" s="5">
        <v>200000</v>
      </c>
      <c r="I69" s="6">
        <v>14290</v>
      </c>
      <c r="J69" s="5">
        <v>19900</v>
      </c>
      <c r="K69" s="5">
        <v>35360</v>
      </c>
      <c r="L69" s="5">
        <v>64990</v>
      </c>
      <c r="M69" s="5">
        <f t="shared" si="2"/>
        <v>134540</v>
      </c>
      <c r="N69" s="5"/>
      <c r="O69" s="8">
        <f t="shared" si="3"/>
        <v>65460</v>
      </c>
      <c r="P69" s="7" t="s">
        <v>43</v>
      </c>
      <c r="Q69" s="3" t="s">
        <v>165</v>
      </c>
      <c r="R69" s="1" t="s">
        <v>1155</v>
      </c>
      <c r="S69" s="1"/>
      <c r="T69" s="1"/>
    </row>
    <row r="70" spans="1:20">
      <c r="A70" s="1">
        <v>74</v>
      </c>
      <c r="B70" s="1" t="s">
        <v>21</v>
      </c>
      <c r="C70" s="1" t="s">
        <v>22</v>
      </c>
      <c r="D70" s="1">
        <v>403</v>
      </c>
      <c r="E70" s="1" t="s">
        <v>166</v>
      </c>
      <c r="F70" s="1" t="s">
        <v>1580</v>
      </c>
      <c r="G70" s="1"/>
      <c r="H70" s="5">
        <v>200000</v>
      </c>
      <c r="I70" s="6">
        <v>19390</v>
      </c>
      <c r="J70" s="5">
        <v>19850</v>
      </c>
      <c r="K70" s="5">
        <v>40800</v>
      </c>
      <c r="L70" s="5">
        <v>70690</v>
      </c>
      <c r="M70" s="5">
        <f t="shared" si="2"/>
        <v>150730</v>
      </c>
      <c r="N70" s="5"/>
      <c r="O70" s="8">
        <f t="shared" si="3"/>
        <v>49270</v>
      </c>
      <c r="P70" s="7" t="s">
        <v>57</v>
      </c>
      <c r="Q70" s="3" t="s">
        <v>167</v>
      </c>
      <c r="R70" s="1" t="s">
        <v>1156</v>
      </c>
      <c r="S70" s="1"/>
      <c r="T70" s="1"/>
    </row>
    <row r="71" spans="1:20">
      <c r="A71" s="1">
        <v>75</v>
      </c>
      <c r="B71" s="1" t="s">
        <v>21</v>
      </c>
      <c r="C71" s="1" t="s">
        <v>22</v>
      </c>
      <c r="D71" s="1">
        <v>404</v>
      </c>
      <c r="E71" s="1" t="s">
        <v>168</v>
      </c>
      <c r="F71" s="1" t="s">
        <v>1581</v>
      </c>
      <c r="G71" s="1"/>
      <c r="H71" s="5">
        <v>200000</v>
      </c>
      <c r="I71" s="6">
        <v>19780</v>
      </c>
      <c r="J71" s="5">
        <v>24450</v>
      </c>
      <c r="K71" s="5">
        <v>37510</v>
      </c>
      <c r="L71" s="5">
        <v>52480</v>
      </c>
      <c r="M71" s="5">
        <f t="shared" si="2"/>
        <v>134220</v>
      </c>
      <c r="N71" s="5"/>
      <c r="O71" s="8">
        <f t="shared" si="3"/>
        <v>65780</v>
      </c>
      <c r="P71" s="7" t="s">
        <v>34</v>
      </c>
      <c r="Q71" s="3" t="s">
        <v>169</v>
      </c>
      <c r="R71" s="1" t="s">
        <v>1153</v>
      </c>
      <c r="S71" s="1"/>
      <c r="T71" s="1"/>
    </row>
    <row r="72" spans="1:20">
      <c r="A72" s="1">
        <v>76</v>
      </c>
      <c r="B72" s="1" t="s">
        <v>21</v>
      </c>
      <c r="C72" s="1" t="s">
        <v>22</v>
      </c>
      <c r="D72" s="1">
        <v>405</v>
      </c>
      <c r="E72" s="1" t="s">
        <v>170</v>
      </c>
      <c r="F72" s="1" t="s">
        <v>1582</v>
      </c>
      <c r="G72" s="1"/>
      <c r="H72" s="5">
        <v>200000</v>
      </c>
      <c r="I72" s="6">
        <v>9080</v>
      </c>
      <c r="J72" s="5">
        <v>24740</v>
      </c>
      <c r="K72" s="5">
        <v>62150</v>
      </c>
      <c r="L72" s="5">
        <v>52940</v>
      </c>
      <c r="M72" s="5">
        <f t="shared" si="2"/>
        <v>148910</v>
      </c>
      <c r="N72" s="5"/>
      <c r="O72" s="8">
        <f t="shared" si="3"/>
        <v>51090</v>
      </c>
      <c r="P72" s="7" t="s">
        <v>171</v>
      </c>
      <c r="Q72" s="3" t="s">
        <v>172</v>
      </c>
      <c r="R72" s="1" t="s">
        <v>1157</v>
      </c>
      <c r="S72" s="1"/>
      <c r="T72" s="1"/>
    </row>
    <row r="73" spans="1:20">
      <c r="A73" s="1">
        <v>77</v>
      </c>
      <c r="B73" s="1" t="s">
        <v>21</v>
      </c>
      <c r="C73" s="1" t="s">
        <v>22</v>
      </c>
      <c r="D73" s="1">
        <v>406</v>
      </c>
      <c r="E73" s="1" t="s">
        <v>173</v>
      </c>
      <c r="F73" s="1" t="s">
        <v>1583</v>
      </c>
      <c r="G73" s="1"/>
      <c r="H73" s="5">
        <v>200000</v>
      </c>
      <c r="I73" s="6">
        <v>23320</v>
      </c>
      <c r="J73" s="5">
        <v>29490</v>
      </c>
      <c r="K73" s="5">
        <v>42570</v>
      </c>
      <c r="L73" s="5">
        <v>52320</v>
      </c>
      <c r="M73" s="5">
        <f t="shared" si="2"/>
        <v>147700</v>
      </c>
      <c r="N73" s="5"/>
      <c r="O73" s="8">
        <f t="shared" si="3"/>
        <v>52300</v>
      </c>
      <c r="P73" s="7" t="s">
        <v>34</v>
      </c>
      <c r="Q73" s="3" t="s">
        <v>174</v>
      </c>
      <c r="R73" s="1" t="s">
        <v>1158</v>
      </c>
      <c r="S73" s="1"/>
      <c r="T73" s="1"/>
    </row>
    <row r="74" spans="1:20">
      <c r="A74" s="1">
        <v>78</v>
      </c>
      <c r="B74" s="1" t="s">
        <v>21</v>
      </c>
      <c r="C74" s="1" t="s">
        <v>22</v>
      </c>
      <c r="D74" s="1">
        <v>406</v>
      </c>
      <c r="E74" s="1" t="s">
        <v>175</v>
      </c>
      <c r="F74" s="1" t="s">
        <v>1584</v>
      </c>
      <c r="G74" s="1"/>
      <c r="H74" s="5">
        <v>200000</v>
      </c>
      <c r="I74" s="6">
        <v>23320</v>
      </c>
      <c r="J74" s="5">
        <v>29490</v>
      </c>
      <c r="K74" s="5">
        <v>42570</v>
      </c>
      <c r="L74" s="5">
        <v>52320</v>
      </c>
      <c r="M74" s="5">
        <f t="shared" si="2"/>
        <v>147700</v>
      </c>
      <c r="N74" s="5"/>
      <c r="O74" s="8">
        <f t="shared" si="3"/>
        <v>52300</v>
      </c>
      <c r="P74" s="7" t="s">
        <v>34</v>
      </c>
      <c r="Q74" s="3" t="s">
        <v>176</v>
      </c>
      <c r="R74" s="1" t="s">
        <v>1159</v>
      </c>
      <c r="S74" s="1"/>
      <c r="T74" s="1"/>
    </row>
    <row r="75" spans="1:20">
      <c r="A75" s="1">
        <v>79</v>
      </c>
      <c r="B75" s="1" t="s">
        <v>21</v>
      </c>
      <c r="C75" s="1" t="s">
        <v>22</v>
      </c>
      <c r="D75" s="1">
        <v>407</v>
      </c>
      <c r="E75" s="1" t="s">
        <v>177</v>
      </c>
      <c r="F75" s="1" t="s">
        <v>1585</v>
      </c>
      <c r="G75" s="1"/>
      <c r="H75" s="5">
        <v>200000</v>
      </c>
      <c r="I75" s="6">
        <v>36510</v>
      </c>
      <c r="J75" s="5">
        <v>28730</v>
      </c>
      <c r="K75" s="5">
        <v>49650</v>
      </c>
      <c r="L75" s="5">
        <v>63470</v>
      </c>
      <c r="M75" s="5">
        <f t="shared" si="2"/>
        <v>178360</v>
      </c>
      <c r="N75" s="5"/>
      <c r="O75" s="8">
        <f t="shared" si="3"/>
        <v>21640</v>
      </c>
      <c r="P75" s="7" t="s">
        <v>27</v>
      </c>
      <c r="Q75" s="3" t="s">
        <v>178</v>
      </c>
      <c r="R75" s="1" t="s">
        <v>1145</v>
      </c>
      <c r="S75" s="1"/>
      <c r="T75" s="1"/>
    </row>
    <row r="76" spans="1:20">
      <c r="A76" s="1">
        <v>80</v>
      </c>
      <c r="B76" s="1" t="s">
        <v>21</v>
      </c>
      <c r="C76" s="1" t="s">
        <v>22</v>
      </c>
      <c r="D76" s="1">
        <v>407</v>
      </c>
      <c r="E76" s="1" t="s">
        <v>179</v>
      </c>
      <c r="F76" s="1" t="s">
        <v>1586</v>
      </c>
      <c r="G76" s="1"/>
      <c r="H76" s="5">
        <v>200000</v>
      </c>
      <c r="I76" s="6">
        <v>36510</v>
      </c>
      <c r="J76" s="5">
        <v>28730</v>
      </c>
      <c r="K76" s="5">
        <v>49650</v>
      </c>
      <c r="L76" s="5">
        <v>63470</v>
      </c>
      <c r="M76" s="5">
        <f t="shared" si="2"/>
        <v>178360</v>
      </c>
      <c r="N76" s="5"/>
      <c r="O76" s="8">
        <f t="shared" si="3"/>
        <v>21640</v>
      </c>
      <c r="P76" s="7" t="s">
        <v>34</v>
      </c>
      <c r="Q76" s="3" t="s">
        <v>180</v>
      </c>
      <c r="R76" s="1" t="s">
        <v>1160</v>
      </c>
      <c r="S76" s="1"/>
      <c r="T76" s="1"/>
    </row>
    <row r="77" spans="1:20">
      <c r="A77" s="1">
        <v>81</v>
      </c>
      <c r="B77" s="1" t="s">
        <v>21</v>
      </c>
      <c r="C77" s="1" t="s">
        <v>22</v>
      </c>
      <c r="D77" s="1">
        <v>408</v>
      </c>
      <c r="E77" s="1" t="s">
        <v>181</v>
      </c>
      <c r="F77" s="1" t="s">
        <v>1587</v>
      </c>
      <c r="G77" s="1"/>
      <c r="H77" s="5">
        <v>200000</v>
      </c>
      <c r="I77" s="6">
        <v>18920</v>
      </c>
      <c r="J77" s="5">
        <v>23130</v>
      </c>
      <c r="K77" s="5">
        <v>29240</v>
      </c>
      <c r="L77" s="5">
        <v>44810</v>
      </c>
      <c r="M77" s="5">
        <f t="shared" si="2"/>
        <v>116100</v>
      </c>
      <c r="N77" s="5"/>
      <c r="O77" s="8">
        <f t="shared" si="3"/>
        <v>83900</v>
      </c>
      <c r="P77" s="7"/>
      <c r="Q77" s="3"/>
      <c r="R77" s="1" t="s">
        <v>1101</v>
      </c>
      <c r="S77" s="1"/>
      <c r="T77" s="1"/>
    </row>
    <row r="78" spans="1:20">
      <c r="A78" s="1">
        <v>82</v>
      </c>
      <c r="B78" s="1" t="s">
        <v>21</v>
      </c>
      <c r="C78" s="1" t="s">
        <v>22</v>
      </c>
      <c r="D78" s="1">
        <v>408</v>
      </c>
      <c r="E78" s="1" t="s">
        <v>182</v>
      </c>
      <c r="F78" s="1" t="s">
        <v>1588</v>
      </c>
      <c r="G78" s="1"/>
      <c r="H78" s="5">
        <v>200000</v>
      </c>
      <c r="I78" s="6">
        <v>18920</v>
      </c>
      <c r="J78" s="5">
        <v>23130</v>
      </c>
      <c r="K78" s="5">
        <v>29240</v>
      </c>
      <c r="L78" s="5">
        <v>44810</v>
      </c>
      <c r="M78" s="5">
        <f t="shared" si="2"/>
        <v>116100</v>
      </c>
      <c r="N78" s="5"/>
      <c r="O78" s="8">
        <f t="shared" si="3"/>
        <v>83900</v>
      </c>
      <c r="P78" s="7" t="s">
        <v>34</v>
      </c>
      <c r="Q78" s="3" t="s">
        <v>183</v>
      </c>
      <c r="R78" s="1" t="s">
        <v>1108</v>
      </c>
      <c r="S78" s="1"/>
      <c r="T78" s="1"/>
    </row>
    <row r="79" spans="1:20">
      <c r="A79" s="1">
        <v>83</v>
      </c>
      <c r="B79" s="1" t="s">
        <v>21</v>
      </c>
      <c r="C79" s="1" t="s">
        <v>22</v>
      </c>
      <c r="D79" s="1">
        <v>409</v>
      </c>
      <c r="E79" s="1" t="s">
        <v>184</v>
      </c>
      <c r="F79" s="1" t="s">
        <v>1589</v>
      </c>
      <c r="G79" s="1"/>
      <c r="H79" s="5">
        <v>200000</v>
      </c>
      <c r="I79" s="6">
        <v>17580</v>
      </c>
      <c r="J79" s="5">
        <v>18810</v>
      </c>
      <c r="K79" s="5">
        <v>25090</v>
      </c>
      <c r="L79" s="5">
        <v>25010</v>
      </c>
      <c r="M79" s="5">
        <f t="shared" si="2"/>
        <v>86490</v>
      </c>
      <c r="N79" s="5"/>
      <c r="O79" s="8">
        <f t="shared" si="3"/>
        <v>113510</v>
      </c>
      <c r="P79" s="7" t="s">
        <v>34</v>
      </c>
      <c r="Q79" s="3" t="s">
        <v>185</v>
      </c>
      <c r="R79" s="1" t="s">
        <v>1161</v>
      </c>
      <c r="S79" s="1"/>
      <c r="T79" s="1"/>
    </row>
    <row r="80" spans="1:20">
      <c r="A80" s="1">
        <v>84</v>
      </c>
      <c r="B80" s="1" t="s">
        <v>21</v>
      </c>
      <c r="C80" s="1" t="s">
        <v>22</v>
      </c>
      <c r="D80" s="1">
        <v>409</v>
      </c>
      <c r="E80" s="1" t="s">
        <v>186</v>
      </c>
      <c r="F80" s="1" t="s">
        <v>1590</v>
      </c>
      <c r="G80" s="1"/>
      <c r="H80" s="5">
        <v>200000</v>
      </c>
      <c r="I80" s="6">
        <v>17580</v>
      </c>
      <c r="J80" s="5">
        <v>18810</v>
      </c>
      <c r="K80" s="5">
        <v>25090</v>
      </c>
      <c r="L80" s="5">
        <v>25010</v>
      </c>
      <c r="M80" s="5">
        <f t="shared" si="2"/>
        <v>86490</v>
      </c>
      <c r="N80" s="5"/>
      <c r="O80" s="8">
        <f t="shared" si="3"/>
        <v>113510</v>
      </c>
      <c r="P80" s="7" t="s">
        <v>34</v>
      </c>
      <c r="Q80" s="3" t="s">
        <v>187</v>
      </c>
      <c r="R80" s="1" t="s">
        <v>1162</v>
      </c>
      <c r="S80" s="1"/>
      <c r="T80" s="1"/>
    </row>
    <row r="81" spans="1:20">
      <c r="A81" s="1">
        <v>85</v>
      </c>
      <c r="B81" s="1" t="s">
        <v>21</v>
      </c>
      <c r="C81" s="1" t="s">
        <v>22</v>
      </c>
      <c r="D81" s="1">
        <v>410</v>
      </c>
      <c r="E81" s="1" t="s">
        <v>188</v>
      </c>
      <c r="F81" s="1" t="s">
        <v>1591</v>
      </c>
      <c r="G81" s="1"/>
      <c r="H81" s="5">
        <v>200000</v>
      </c>
      <c r="I81" s="6">
        <v>16670</v>
      </c>
      <c r="J81" s="5">
        <v>17890</v>
      </c>
      <c r="K81" s="5">
        <v>22090</v>
      </c>
      <c r="L81" s="5">
        <v>41150</v>
      </c>
      <c r="M81" s="5">
        <f t="shared" si="2"/>
        <v>97800</v>
      </c>
      <c r="N81" s="5"/>
      <c r="O81" s="8">
        <f t="shared" si="3"/>
        <v>102200</v>
      </c>
      <c r="P81" s="7" t="s">
        <v>57</v>
      </c>
      <c r="Q81" s="3" t="s">
        <v>189</v>
      </c>
      <c r="R81" s="1" t="s">
        <v>1163</v>
      </c>
      <c r="S81" s="1"/>
      <c r="T81" s="1"/>
    </row>
    <row r="82" spans="1:20">
      <c r="A82" s="1">
        <v>86</v>
      </c>
      <c r="B82" s="1" t="s">
        <v>21</v>
      </c>
      <c r="C82" s="1" t="s">
        <v>22</v>
      </c>
      <c r="D82" s="1">
        <v>410</v>
      </c>
      <c r="E82" s="1" t="s">
        <v>190</v>
      </c>
      <c r="F82" s="1" t="s">
        <v>1592</v>
      </c>
      <c r="G82" s="1"/>
      <c r="H82" s="5">
        <v>200000</v>
      </c>
      <c r="I82" s="6">
        <v>16670</v>
      </c>
      <c r="J82" s="5">
        <v>17890</v>
      </c>
      <c r="K82" s="5">
        <v>22090</v>
      </c>
      <c r="L82" s="5">
        <v>41150</v>
      </c>
      <c r="M82" s="5">
        <f t="shared" si="2"/>
        <v>97800</v>
      </c>
      <c r="N82" s="5"/>
      <c r="O82" s="8">
        <f t="shared" si="3"/>
        <v>102200</v>
      </c>
      <c r="P82" s="7" t="s">
        <v>34</v>
      </c>
      <c r="Q82" s="3" t="s">
        <v>191</v>
      </c>
      <c r="R82" s="1" t="s">
        <v>1126</v>
      </c>
      <c r="S82" s="1"/>
      <c r="T82" s="1"/>
    </row>
    <row r="83" spans="1:20">
      <c r="A83" s="1">
        <v>87</v>
      </c>
      <c r="B83" s="1" t="s">
        <v>21</v>
      </c>
      <c r="C83" s="1" t="s">
        <v>22</v>
      </c>
      <c r="D83" s="1">
        <v>411</v>
      </c>
      <c r="E83" s="1" t="s">
        <v>192</v>
      </c>
      <c r="F83" s="1" t="s">
        <v>1593</v>
      </c>
      <c r="G83" s="1"/>
      <c r="H83" s="5">
        <v>200000</v>
      </c>
      <c r="I83" s="6">
        <v>29730</v>
      </c>
      <c r="J83" s="5">
        <v>27660</v>
      </c>
      <c r="K83" s="5">
        <v>33830</v>
      </c>
      <c r="L83" s="5">
        <v>42350</v>
      </c>
      <c r="M83" s="5">
        <f t="shared" si="2"/>
        <v>133570</v>
      </c>
      <c r="N83" s="5"/>
      <c r="O83" s="8">
        <f t="shared" si="3"/>
        <v>66430</v>
      </c>
      <c r="P83" s="7" t="s">
        <v>57</v>
      </c>
      <c r="Q83" s="3" t="s">
        <v>193</v>
      </c>
      <c r="R83" s="1" t="s">
        <v>1164</v>
      </c>
      <c r="S83" s="1"/>
      <c r="T83" s="1"/>
    </row>
    <row r="84" spans="1:20">
      <c r="A84" s="1">
        <v>88</v>
      </c>
      <c r="B84" s="1" t="s">
        <v>21</v>
      </c>
      <c r="C84" s="1" t="s">
        <v>22</v>
      </c>
      <c r="D84" s="1">
        <v>411</v>
      </c>
      <c r="E84" s="1" t="s">
        <v>194</v>
      </c>
      <c r="F84" s="1" t="s">
        <v>1594</v>
      </c>
      <c r="G84" s="1"/>
      <c r="H84" s="5">
        <v>200000</v>
      </c>
      <c r="I84" s="6">
        <v>29730</v>
      </c>
      <c r="J84" s="5">
        <v>27660</v>
      </c>
      <c r="K84" s="5">
        <v>33830</v>
      </c>
      <c r="L84" s="5">
        <v>42350</v>
      </c>
      <c r="M84" s="5">
        <f t="shared" si="2"/>
        <v>133570</v>
      </c>
      <c r="N84" s="5"/>
      <c r="O84" s="8">
        <f t="shared" si="3"/>
        <v>66430</v>
      </c>
      <c r="P84" s="7">
        <v>92</v>
      </c>
      <c r="Q84" s="3" t="s">
        <v>195</v>
      </c>
      <c r="R84" s="1" t="s">
        <v>1165</v>
      </c>
      <c r="S84" s="1"/>
      <c r="T84" s="1"/>
    </row>
    <row r="85" spans="1:20">
      <c r="A85" s="1">
        <v>89</v>
      </c>
      <c r="B85" s="1" t="s">
        <v>21</v>
      </c>
      <c r="C85" s="1" t="s">
        <v>22</v>
      </c>
      <c r="D85" s="1">
        <v>412</v>
      </c>
      <c r="E85" s="1" t="s">
        <v>196</v>
      </c>
      <c r="F85" s="1" t="s">
        <v>1595</v>
      </c>
      <c r="G85" s="1"/>
      <c r="H85" s="5">
        <v>200000</v>
      </c>
      <c r="I85" s="6">
        <v>11520</v>
      </c>
      <c r="J85" s="5">
        <v>10230</v>
      </c>
      <c r="K85" s="5">
        <v>14110</v>
      </c>
      <c r="L85" s="5">
        <v>19960</v>
      </c>
      <c r="M85" s="5">
        <f t="shared" si="2"/>
        <v>55820</v>
      </c>
      <c r="N85" s="5"/>
      <c r="O85" s="8">
        <f t="shared" si="3"/>
        <v>144180</v>
      </c>
      <c r="P85" s="7" t="s">
        <v>60</v>
      </c>
      <c r="Q85" s="3" t="s">
        <v>197</v>
      </c>
      <c r="R85" s="1" t="s">
        <v>1166</v>
      </c>
      <c r="S85" s="1"/>
      <c r="T85" s="1"/>
    </row>
    <row r="86" spans="1:20">
      <c r="A86" s="1">
        <v>90</v>
      </c>
      <c r="B86" s="1" t="s">
        <v>21</v>
      </c>
      <c r="C86" s="1" t="s">
        <v>22</v>
      </c>
      <c r="D86" s="1">
        <v>412</v>
      </c>
      <c r="E86" s="1" t="s">
        <v>198</v>
      </c>
      <c r="F86" s="1" t="s">
        <v>1596</v>
      </c>
      <c r="G86" s="1"/>
      <c r="H86" s="5">
        <v>200000</v>
      </c>
      <c r="I86" s="6">
        <v>11520</v>
      </c>
      <c r="J86" s="5">
        <v>10230</v>
      </c>
      <c r="K86" s="5">
        <v>14110</v>
      </c>
      <c r="L86" s="5">
        <v>19960</v>
      </c>
      <c r="M86" s="5">
        <f t="shared" si="2"/>
        <v>55820</v>
      </c>
      <c r="N86" s="5"/>
      <c r="O86" s="8">
        <f t="shared" si="3"/>
        <v>144180</v>
      </c>
      <c r="P86" s="7" t="s">
        <v>37</v>
      </c>
      <c r="Q86" s="3" t="s">
        <v>199</v>
      </c>
      <c r="R86" s="1" t="s">
        <v>1167</v>
      </c>
      <c r="S86" s="1"/>
      <c r="T86" s="1"/>
    </row>
    <row r="87" spans="1:20">
      <c r="A87" s="1">
        <v>91</v>
      </c>
      <c r="B87" s="1" t="s">
        <v>21</v>
      </c>
      <c r="C87" s="1" t="s">
        <v>22</v>
      </c>
      <c r="D87" s="1">
        <v>413</v>
      </c>
      <c r="E87" s="1" t="s">
        <v>200</v>
      </c>
      <c r="F87" s="1" t="s">
        <v>1597</v>
      </c>
      <c r="G87" s="1"/>
      <c r="H87" s="5">
        <v>200000</v>
      </c>
      <c r="I87" s="6">
        <v>17830</v>
      </c>
      <c r="J87" s="5">
        <v>11400</v>
      </c>
      <c r="K87" s="5">
        <v>27830</v>
      </c>
      <c r="L87" s="5">
        <v>33240</v>
      </c>
      <c r="M87" s="5">
        <f t="shared" si="2"/>
        <v>90300</v>
      </c>
      <c r="N87" s="5"/>
      <c r="O87" s="8">
        <f t="shared" si="3"/>
        <v>109700</v>
      </c>
      <c r="P87" s="7" t="s">
        <v>92</v>
      </c>
      <c r="Q87" s="3" t="s">
        <v>201</v>
      </c>
      <c r="R87" s="1" t="s">
        <v>1168</v>
      </c>
      <c r="S87" s="1"/>
      <c r="T87" s="1"/>
    </row>
    <row r="88" spans="1:20">
      <c r="A88" s="1">
        <v>92</v>
      </c>
      <c r="B88" s="1" t="s">
        <v>21</v>
      </c>
      <c r="C88" s="1" t="s">
        <v>22</v>
      </c>
      <c r="D88" s="1">
        <v>413</v>
      </c>
      <c r="E88" s="1" t="s">
        <v>202</v>
      </c>
      <c r="F88" s="1" t="s">
        <v>1598</v>
      </c>
      <c r="G88" s="1"/>
      <c r="H88" s="5">
        <v>200000</v>
      </c>
      <c r="I88" s="6">
        <v>17830</v>
      </c>
      <c r="J88" s="5">
        <v>11400</v>
      </c>
      <c r="K88" s="5">
        <v>27830</v>
      </c>
      <c r="L88" s="5">
        <v>33240</v>
      </c>
      <c r="M88" s="5">
        <f t="shared" si="2"/>
        <v>90300</v>
      </c>
      <c r="N88" s="5"/>
      <c r="O88" s="8">
        <f t="shared" si="3"/>
        <v>109700</v>
      </c>
      <c r="P88" s="7" t="s">
        <v>34</v>
      </c>
      <c r="Q88" s="3" t="s">
        <v>203</v>
      </c>
      <c r="R88" s="1" t="s">
        <v>1153</v>
      </c>
      <c r="S88" s="1"/>
      <c r="T88" s="1"/>
    </row>
    <row r="89" spans="1:20">
      <c r="A89" s="1">
        <v>93</v>
      </c>
      <c r="B89" s="1" t="s">
        <v>21</v>
      </c>
      <c r="C89" s="1" t="s">
        <v>22</v>
      </c>
      <c r="D89" s="1">
        <v>414</v>
      </c>
      <c r="E89" s="1" t="s">
        <v>204</v>
      </c>
      <c r="F89" s="1" t="s">
        <v>1599</v>
      </c>
      <c r="G89" s="1"/>
      <c r="H89" s="5">
        <v>200000</v>
      </c>
      <c r="I89" s="6">
        <v>21050</v>
      </c>
      <c r="J89" s="5">
        <v>15560</v>
      </c>
      <c r="K89" s="5">
        <v>21420</v>
      </c>
      <c r="L89" s="5">
        <v>37910</v>
      </c>
      <c r="M89" s="5">
        <f t="shared" si="2"/>
        <v>95940</v>
      </c>
      <c r="N89" s="5"/>
      <c r="O89" s="8">
        <f t="shared" si="3"/>
        <v>104060</v>
      </c>
      <c r="P89" s="7" t="s">
        <v>34</v>
      </c>
      <c r="Q89" s="3" t="s">
        <v>205</v>
      </c>
      <c r="R89" s="1" t="s">
        <v>1169</v>
      </c>
      <c r="S89" s="1"/>
      <c r="T89" s="1"/>
    </row>
    <row r="90" spans="1:20">
      <c r="A90" s="1">
        <v>94</v>
      </c>
      <c r="B90" s="1" t="s">
        <v>21</v>
      </c>
      <c r="C90" s="1" t="s">
        <v>22</v>
      </c>
      <c r="D90" s="1">
        <v>414</v>
      </c>
      <c r="E90" s="1" t="s">
        <v>206</v>
      </c>
      <c r="F90" s="1" t="s">
        <v>1600</v>
      </c>
      <c r="G90" s="1"/>
      <c r="H90" s="5">
        <v>200000</v>
      </c>
      <c r="I90" s="6">
        <v>21050</v>
      </c>
      <c r="J90" s="5">
        <v>15560</v>
      </c>
      <c r="K90" s="5">
        <v>21420</v>
      </c>
      <c r="L90" s="5">
        <v>37910</v>
      </c>
      <c r="M90" s="5">
        <f t="shared" si="2"/>
        <v>95940</v>
      </c>
      <c r="N90" s="5"/>
      <c r="O90" s="8">
        <f t="shared" si="3"/>
        <v>104060</v>
      </c>
      <c r="P90" s="7" t="s">
        <v>27</v>
      </c>
      <c r="Q90" s="3" t="s">
        <v>207</v>
      </c>
      <c r="R90" s="1" t="s">
        <v>1170</v>
      </c>
      <c r="S90" s="1"/>
      <c r="T90" s="1"/>
    </row>
    <row r="91" spans="1:20">
      <c r="A91" s="1">
        <v>95</v>
      </c>
      <c r="B91" s="1" t="s">
        <v>21</v>
      </c>
      <c r="C91" s="1" t="s">
        <v>22</v>
      </c>
      <c r="D91" s="1">
        <v>415</v>
      </c>
      <c r="E91" s="1" t="s">
        <v>208</v>
      </c>
      <c r="F91" s="1" t="s">
        <v>1601</v>
      </c>
      <c r="G91" s="1"/>
      <c r="H91" s="5">
        <v>200000</v>
      </c>
      <c r="I91" s="6">
        <v>18330</v>
      </c>
      <c r="J91" s="5">
        <v>11410</v>
      </c>
      <c r="K91" s="5">
        <v>13670</v>
      </c>
      <c r="L91" s="5">
        <v>18370</v>
      </c>
      <c r="M91" s="5">
        <f t="shared" si="2"/>
        <v>61780</v>
      </c>
      <c r="N91" s="5"/>
      <c r="O91" s="8">
        <f t="shared" si="3"/>
        <v>138220</v>
      </c>
      <c r="P91" s="7" t="s">
        <v>92</v>
      </c>
      <c r="Q91" s="3" t="s">
        <v>209</v>
      </c>
      <c r="R91" s="1" t="s">
        <v>1171</v>
      </c>
      <c r="S91" s="1"/>
      <c r="T91" s="1"/>
    </row>
    <row r="92" spans="1:20">
      <c r="A92" s="1">
        <v>96</v>
      </c>
      <c r="B92" s="1" t="s">
        <v>21</v>
      </c>
      <c r="C92" s="1" t="s">
        <v>22</v>
      </c>
      <c r="D92" s="1">
        <v>415</v>
      </c>
      <c r="E92" s="1" t="s">
        <v>210</v>
      </c>
      <c r="F92" s="1" t="s">
        <v>1602</v>
      </c>
      <c r="G92" s="1"/>
      <c r="H92" s="5">
        <v>200000</v>
      </c>
      <c r="I92" s="6">
        <v>18330</v>
      </c>
      <c r="J92" s="5">
        <v>11410</v>
      </c>
      <c r="K92" s="5">
        <v>13670</v>
      </c>
      <c r="L92" s="5">
        <v>18370</v>
      </c>
      <c r="M92" s="5">
        <f t="shared" si="2"/>
        <v>61780</v>
      </c>
      <c r="N92" s="5"/>
      <c r="O92" s="8">
        <f t="shared" si="3"/>
        <v>138220</v>
      </c>
      <c r="P92" s="7" t="s">
        <v>211</v>
      </c>
      <c r="Q92" s="3" t="s">
        <v>212</v>
      </c>
      <c r="R92" s="1" t="s">
        <v>1172</v>
      </c>
      <c r="S92" s="1"/>
      <c r="T92" s="1"/>
    </row>
    <row r="93" spans="1:20">
      <c r="A93" s="1">
        <v>97</v>
      </c>
      <c r="B93" s="1" t="s">
        <v>21</v>
      </c>
      <c r="C93" s="1" t="s">
        <v>22</v>
      </c>
      <c r="D93" s="1">
        <v>416</v>
      </c>
      <c r="E93" s="1" t="s">
        <v>213</v>
      </c>
      <c r="F93" s="1" t="s">
        <v>1603</v>
      </c>
      <c r="G93" s="1"/>
      <c r="H93" s="5">
        <v>200000</v>
      </c>
      <c r="I93" s="6">
        <v>15930</v>
      </c>
      <c r="J93" s="5">
        <v>21900</v>
      </c>
      <c r="K93" s="5">
        <v>22750</v>
      </c>
      <c r="L93" s="5">
        <v>29200</v>
      </c>
      <c r="M93" s="5">
        <f t="shared" si="2"/>
        <v>89780</v>
      </c>
      <c r="N93" s="5"/>
      <c r="O93" s="8">
        <f t="shared" si="3"/>
        <v>110220</v>
      </c>
      <c r="P93" s="7" t="s">
        <v>27</v>
      </c>
      <c r="Q93" s="3" t="s">
        <v>214</v>
      </c>
      <c r="R93" s="1" t="s">
        <v>1173</v>
      </c>
      <c r="S93" s="1"/>
      <c r="T93" s="1"/>
    </row>
    <row r="94" spans="1:20">
      <c r="A94" s="1">
        <v>98</v>
      </c>
      <c r="B94" s="1" t="s">
        <v>21</v>
      </c>
      <c r="C94" s="1" t="s">
        <v>22</v>
      </c>
      <c r="D94" s="1">
        <v>416</v>
      </c>
      <c r="E94" s="1" t="s">
        <v>215</v>
      </c>
      <c r="F94" s="1" t="s">
        <v>1604</v>
      </c>
      <c r="G94" s="1"/>
      <c r="H94" s="5">
        <v>200000</v>
      </c>
      <c r="I94" s="6">
        <v>15930</v>
      </c>
      <c r="J94" s="5">
        <v>21900</v>
      </c>
      <c r="K94" s="5">
        <v>22750</v>
      </c>
      <c r="L94" s="5">
        <v>29200</v>
      </c>
      <c r="M94" s="5">
        <f t="shared" si="2"/>
        <v>89780</v>
      </c>
      <c r="N94" s="5"/>
      <c r="O94" s="8">
        <f t="shared" si="3"/>
        <v>110220</v>
      </c>
      <c r="P94" s="7" t="s">
        <v>34</v>
      </c>
      <c r="Q94" s="3" t="s">
        <v>216</v>
      </c>
      <c r="R94" s="1" t="s">
        <v>1174</v>
      </c>
      <c r="S94" s="1"/>
      <c r="T94" s="1"/>
    </row>
    <row r="95" spans="1:20">
      <c r="A95" s="1">
        <v>99</v>
      </c>
      <c r="B95" s="1" t="s">
        <v>21</v>
      </c>
      <c r="C95" s="1" t="s">
        <v>22</v>
      </c>
      <c r="D95" s="1">
        <v>417</v>
      </c>
      <c r="E95" s="1" t="s">
        <v>217</v>
      </c>
      <c r="F95" s="1" t="s">
        <v>1605</v>
      </c>
      <c r="G95" s="1"/>
      <c r="H95" s="5">
        <v>200000</v>
      </c>
      <c r="I95" s="6">
        <v>21620</v>
      </c>
      <c r="J95" s="5">
        <v>21150</v>
      </c>
      <c r="K95" s="5">
        <v>28600</v>
      </c>
      <c r="L95" s="5">
        <v>46280</v>
      </c>
      <c r="M95" s="5">
        <f t="shared" si="2"/>
        <v>117650</v>
      </c>
      <c r="N95" s="5"/>
      <c r="O95" s="8">
        <f t="shared" si="3"/>
        <v>82350</v>
      </c>
      <c r="P95" s="7" t="s">
        <v>34</v>
      </c>
      <c r="Q95" s="3" t="s">
        <v>218</v>
      </c>
      <c r="R95" s="1" t="s">
        <v>1175</v>
      </c>
      <c r="S95" s="1"/>
      <c r="T95" s="1"/>
    </row>
    <row r="96" spans="1:20">
      <c r="A96" s="1">
        <v>100</v>
      </c>
      <c r="B96" s="1" t="s">
        <v>21</v>
      </c>
      <c r="C96" s="1" t="s">
        <v>22</v>
      </c>
      <c r="D96" s="1">
        <v>417</v>
      </c>
      <c r="E96" s="1" t="s">
        <v>219</v>
      </c>
      <c r="F96" s="1" t="s">
        <v>1606</v>
      </c>
      <c r="G96" s="1"/>
      <c r="H96" s="5">
        <v>200000</v>
      </c>
      <c r="I96" s="6">
        <v>21620</v>
      </c>
      <c r="J96" s="5">
        <v>21150</v>
      </c>
      <c r="K96" s="5">
        <v>28600</v>
      </c>
      <c r="L96" s="5">
        <v>46280</v>
      </c>
      <c r="M96" s="5">
        <f t="shared" si="2"/>
        <v>117650</v>
      </c>
      <c r="N96" s="5"/>
      <c r="O96" s="8">
        <f t="shared" si="3"/>
        <v>82350</v>
      </c>
      <c r="P96" s="7" t="s">
        <v>27</v>
      </c>
      <c r="Q96" s="3" t="s">
        <v>220</v>
      </c>
      <c r="R96" s="1" t="s">
        <v>1176</v>
      </c>
      <c r="S96" s="1"/>
      <c r="T96" s="1"/>
    </row>
    <row r="97" spans="1:20">
      <c r="A97" s="1">
        <v>101</v>
      </c>
      <c r="B97" s="1" t="s">
        <v>21</v>
      </c>
      <c r="C97" s="1" t="s">
        <v>22</v>
      </c>
      <c r="D97" s="1">
        <v>418</v>
      </c>
      <c r="E97" s="1" t="s">
        <v>221</v>
      </c>
      <c r="F97" s="1" t="s">
        <v>1607</v>
      </c>
      <c r="G97" s="1"/>
      <c r="H97" s="5">
        <v>200000</v>
      </c>
      <c r="I97" s="6">
        <v>16300</v>
      </c>
      <c r="J97" s="5">
        <v>19810</v>
      </c>
      <c r="K97" s="5">
        <v>23460</v>
      </c>
      <c r="L97" s="5">
        <v>35280</v>
      </c>
      <c r="M97" s="5">
        <f t="shared" si="2"/>
        <v>94850</v>
      </c>
      <c r="N97" s="5"/>
      <c r="O97" s="8">
        <f t="shared" si="3"/>
        <v>105150</v>
      </c>
      <c r="P97" s="7" t="s">
        <v>34</v>
      </c>
      <c r="Q97" s="3" t="s">
        <v>222</v>
      </c>
      <c r="R97" s="1" t="s">
        <v>1177</v>
      </c>
      <c r="S97" s="1"/>
      <c r="T97" s="1"/>
    </row>
    <row r="98" spans="1:20">
      <c r="A98" s="1">
        <v>102</v>
      </c>
      <c r="B98" s="1" t="s">
        <v>21</v>
      </c>
      <c r="C98" s="1" t="s">
        <v>22</v>
      </c>
      <c r="D98" s="1">
        <v>418</v>
      </c>
      <c r="E98" s="1" t="s">
        <v>223</v>
      </c>
      <c r="F98" s="1" t="s">
        <v>1608</v>
      </c>
      <c r="G98" s="1"/>
      <c r="H98" s="5">
        <v>200000</v>
      </c>
      <c r="I98" s="6">
        <v>16300</v>
      </c>
      <c r="J98" s="5">
        <v>19810</v>
      </c>
      <c r="K98" s="5">
        <v>23460</v>
      </c>
      <c r="L98" s="5">
        <v>35280</v>
      </c>
      <c r="M98" s="5">
        <f t="shared" si="2"/>
        <v>94850</v>
      </c>
      <c r="N98" s="5"/>
      <c r="O98" s="8">
        <f t="shared" si="3"/>
        <v>105150</v>
      </c>
      <c r="P98" s="7" t="s">
        <v>34</v>
      </c>
      <c r="Q98" s="3" t="s">
        <v>224</v>
      </c>
      <c r="R98" s="1" t="s">
        <v>1178</v>
      </c>
      <c r="S98" s="1"/>
      <c r="T98" s="1"/>
    </row>
    <row r="99" spans="1:20">
      <c r="A99" s="1">
        <v>103</v>
      </c>
      <c r="B99" s="1" t="s">
        <v>21</v>
      </c>
      <c r="C99" s="1" t="s">
        <v>22</v>
      </c>
      <c r="D99" s="1">
        <v>419</v>
      </c>
      <c r="E99" s="1" t="s">
        <v>225</v>
      </c>
      <c r="F99" s="1" t="s">
        <v>1609</v>
      </c>
      <c r="G99" s="1"/>
      <c r="H99" s="5">
        <v>200000</v>
      </c>
      <c r="I99" s="6">
        <v>17650</v>
      </c>
      <c r="J99" s="5">
        <v>15590</v>
      </c>
      <c r="K99" s="5">
        <v>20200</v>
      </c>
      <c r="L99" s="5">
        <v>42810</v>
      </c>
      <c r="M99" s="5">
        <f t="shared" si="2"/>
        <v>96250</v>
      </c>
      <c r="N99" s="5"/>
      <c r="O99" s="8">
        <f t="shared" si="3"/>
        <v>103750</v>
      </c>
      <c r="P99" s="7" t="s">
        <v>34</v>
      </c>
      <c r="Q99" s="3" t="s">
        <v>226</v>
      </c>
      <c r="R99" s="1" t="s">
        <v>1127</v>
      </c>
      <c r="S99" s="1"/>
      <c r="T99" s="1"/>
    </row>
    <row r="100" spans="1:20">
      <c r="A100" s="1">
        <v>104</v>
      </c>
      <c r="B100" s="1" t="s">
        <v>21</v>
      </c>
      <c r="C100" s="1" t="s">
        <v>22</v>
      </c>
      <c r="D100" s="1">
        <v>419</v>
      </c>
      <c r="E100" s="1" t="s">
        <v>227</v>
      </c>
      <c r="F100" s="1" t="s">
        <v>1610</v>
      </c>
      <c r="G100" s="1"/>
      <c r="H100" s="5">
        <v>200000</v>
      </c>
      <c r="I100" s="6">
        <v>17650</v>
      </c>
      <c r="J100" s="5">
        <v>15590</v>
      </c>
      <c r="K100" s="5">
        <v>20200</v>
      </c>
      <c r="L100" s="5">
        <v>42810</v>
      </c>
      <c r="M100" s="5">
        <f t="shared" si="2"/>
        <v>96250</v>
      </c>
      <c r="N100" s="5"/>
      <c r="O100" s="8">
        <f t="shared" si="3"/>
        <v>103750</v>
      </c>
      <c r="P100" s="7" t="s">
        <v>43</v>
      </c>
      <c r="Q100" s="3" t="s">
        <v>228</v>
      </c>
      <c r="R100" s="1" t="s">
        <v>1105</v>
      </c>
      <c r="S100" s="1"/>
      <c r="T100" s="1"/>
    </row>
    <row r="101" spans="1:20">
      <c r="A101" s="1">
        <v>105</v>
      </c>
      <c r="B101" s="1" t="s">
        <v>21</v>
      </c>
      <c r="C101" s="1" t="s">
        <v>22</v>
      </c>
      <c r="D101" s="1">
        <v>420</v>
      </c>
      <c r="E101" s="1" t="s">
        <v>229</v>
      </c>
      <c r="F101" s="1" t="s">
        <v>1611</v>
      </c>
      <c r="G101" s="1"/>
      <c r="H101" s="5">
        <v>200000</v>
      </c>
      <c r="I101" s="6">
        <v>21520</v>
      </c>
      <c r="J101" s="5">
        <v>26720</v>
      </c>
      <c r="K101" s="5">
        <v>41960</v>
      </c>
      <c r="L101" s="5">
        <v>43610</v>
      </c>
      <c r="M101" s="5">
        <f t="shared" si="2"/>
        <v>133810</v>
      </c>
      <c r="N101" s="5"/>
      <c r="O101" s="8">
        <f t="shared" si="3"/>
        <v>66190</v>
      </c>
      <c r="P101" s="7" t="s">
        <v>27</v>
      </c>
      <c r="Q101" s="3" t="s">
        <v>230</v>
      </c>
      <c r="R101" s="1" t="s">
        <v>1179</v>
      </c>
      <c r="S101" s="1"/>
      <c r="T101" s="1"/>
    </row>
    <row r="102" spans="1:20">
      <c r="A102" s="1">
        <v>106</v>
      </c>
      <c r="B102" s="1" t="s">
        <v>21</v>
      </c>
      <c r="C102" s="1" t="s">
        <v>22</v>
      </c>
      <c r="D102" s="1">
        <v>420</v>
      </c>
      <c r="E102" s="1" t="s">
        <v>231</v>
      </c>
      <c r="F102" s="1" t="s">
        <v>1612</v>
      </c>
      <c r="G102" s="1"/>
      <c r="H102" s="5">
        <v>200000</v>
      </c>
      <c r="I102" s="6">
        <v>21520</v>
      </c>
      <c r="J102" s="5">
        <v>26720</v>
      </c>
      <c r="K102" s="5">
        <v>41960</v>
      </c>
      <c r="L102" s="5">
        <v>43610</v>
      </c>
      <c r="M102" s="5">
        <f t="shared" si="2"/>
        <v>133810</v>
      </c>
      <c r="N102" s="5"/>
      <c r="O102" s="8">
        <f t="shared" si="3"/>
        <v>66190</v>
      </c>
      <c r="P102" s="7" t="s">
        <v>27</v>
      </c>
      <c r="Q102" s="3" t="s">
        <v>232</v>
      </c>
      <c r="R102" s="1" t="s">
        <v>1180</v>
      </c>
      <c r="S102" s="1"/>
      <c r="T102" s="1"/>
    </row>
    <row r="103" spans="1:20">
      <c r="A103" s="1">
        <v>107</v>
      </c>
      <c r="B103" s="1" t="s">
        <v>21</v>
      </c>
      <c r="C103" s="1" t="s">
        <v>22</v>
      </c>
      <c r="D103" s="1">
        <v>421</v>
      </c>
      <c r="E103" s="1" t="s">
        <v>233</v>
      </c>
      <c r="F103" s="1" t="s">
        <v>1613</v>
      </c>
      <c r="G103" s="1"/>
      <c r="H103" s="5">
        <v>200000</v>
      </c>
      <c r="I103" s="6">
        <v>21090</v>
      </c>
      <c r="J103" s="5">
        <v>22450</v>
      </c>
      <c r="K103" s="5">
        <v>32570</v>
      </c>
      <c r="L103" s="5">
        <v>35890</v>
      </c>
      <c r="M103" s="5">
        <f t="shared" si="2"/>
        <v>112000</v>
      </c>
      <c r="N103" s="5"/>
      <c r="O103" s="8">
        <f t="shared" si="3"/>
        <v>88000</v>
      </c>
      <c r="P103" s="7" t="s">
        <v>57</v>
      </c>
      <c r="Q103" s="3" t="s">
        <v>234</v>
      </c>
      <c r="R103" s="1" t="s">
        <v>1181</v>
      </c>
      <c r="S103" s="1"/>
      <c r="T103" s="1"/>
    </row>
    <row r="104" spans="1:20">
      <c r="A104" s="1">
        <v>108</v>
      </c>
      <c r="B104" s="1" t="s">
        <v>21</v>
      </c>
      <c r="C104" s="1" t="s">
        <v>22</v>
      </c>
      <c r="D104" s="1">
        <v>421</v>
      </c>
      <c r="E104" s="1" t="s">
        <v>235</v>
      </c>
      <c r="F104" s="1" t="s">
        <v>1614</v>
      </c>
      <c r="G104" s="1"/>
      <c r="H104" s="5">
        <v>200000</v>
      </c>
      <c r="I104" s="6">
        <v>21090</v>
      </c>
      <c r="J104" s="5">
        <v>22450</v>
      </c>
      <c r="K104" s="5">
        <v>32570</v>
      </c>
      <c r="L104" s="5">
        <v>35890</v>
      </c>
      <c r="M104" s="5">
        <f t="shared" si="2"/>
        <v>112000</v>
      </c>
      <c r="N104" s="5"/>
      <c r="O104" s="8">
        <f t="shared" si="3"/>
        <v>88000</v>
      </c>
      <c r="P104" s="7" t="s">
        <v>27</v>
      </c>
      <c r="Q104" s="3" t="s">
        <v>236</v>
      </c>
      <c r="R104" s="1" t="s">
        <v>1182</v>
      </c>
      <c r="S104" s="1"/>
      <c r="T104" s="1"/>
    </row>
    <row r="105" spans="1:20">
      <c r="A105" s="1">
        <v>109</v>
      </c>
      <c r="B105" s="1" t="s">
        <v>21</v>
      </c>
      <c r="C105" s="1" t="s">
        <v>22</v>
      </c>
      <c r="D105" s="1">
        <v>501</v>
      </c>
      <c r="E105" s="1" t="s">
        <v>237</v>
      </c>
      <c r="F105" s="1" t="s">
        <v>1615</v>
      </c>
      <c r="G105" s="1"/>
      <c r="H105" s="5">
        <v>200000</v>
      </c>
      <c r="I105" s="6">
        <v>30940</v>
      </c>
      <c r="J105" s="5">
        <v>21320</v>
      </c>
      <c r="K105" s="5">
        <v>28450</v>
      </c>
      <c r="L105" s="5">
        <v>30810</v>
      </c>
      <c r="M105" s="5">
        <f t="shared" si="2"/>
        <v>111520</v>
      </c>
      <c r="N105" s="5"/>
      <c r="O105" s="8">
        <f t="shared" si="3"/>
        <v>88480</v>
      </c>
      <c r="P105" s="7" t="s">
        <v>34</v>
      </c>
      <c r="Q105" s="3" t="s">
        <v>238</v>
      </c>
      <c r="R105" s="1" t="s">
        <v>1183</v>
      </c>
      <c r="S105" s="1"/>
      <c r="T105" s="1"/>
    </row>
    <row r="106" spans="1:20">
      <c r="A106" s="1">
        <v>110</v>
      </c>
      <c r="B106" s="1" t="s">
        <v>21</v>
      </c>
      <c r="C106" s="1" t="s">
        <v>22</v>
      </c>
      <c r="D106" s="1">
        <v>502</v>
      </c>
      <c r="E106" s="1" t="s">
        <v>239</v>
      </c>
      <c r="F106" s="1" t="s">
        <v>1616</v>
      </c>
      <c r="G106" s="1"/>
      <c r="H106" s="5">
        <v>200000</v>
      </c>
      <c r="I106" s="6">
        <v>21530</v>
      </c>
      <c r="J106" s="5">
        <v>20980</v>
      </c>
      <c r="K106" s="5">
        <v>29620</v>
      </c>
      <c r="L106" s="5">
        <v>63850</v>
      </c>
      <c r="M106" s="5">
        <f t="shared" si="2"/>
        <v>135980</v>
      </c>
      <c r="N106" s="5"/>
      <c r="O106" s="8">
        <f t="shared" si="3"/>
        <v>64020</v>
      </c>
      <c r="P106" s="7" t="s">
        <v>27</v>
      </c>
      <c r="Q106" s="3" t="s">
        <v>240</v>
      </c>
      <c r="R106" s="1" t="s">
        <v>1184</v>
      </c>
      <c r="S106" s="1"/>
      <c r="T106" s="1"/>
    </row>
    <row r="107" spans="1:20">
      <c r="A107" s="1">
        <v>111</v>
      </c>
      <c r="B107" s="1" t="s">
        <v>21</v>
      </c>
      <c r="C107" s="1" t="s">
        <v>22</v>
      </c>
      <c r="D107" s="1">
        <v>503</v>
      </c>
      <c r="E107" s="1" t="s">
        <v>241</v>
      </c>
      <c r="F107" s="1" t="s">
        <v>1617</v>
      </c>
      <c r="G107" s="1"/>
      <c r="H107" s="5">
        <v>200000</v>
      </c>
      <c r="I107" s="6">
        <v>12550</v>
      </c>
      <c r="J107" s="5">
        <v>10230</v>
      </c>
      <c r="K107" s="5">
        <v>15860</v>
      </c>
      <c r="L107" s="5">
        <v>25550</v>
      </c>
      <c r="M107" s="5">
        <f t="shared" si="2"/>
        <v>64190</v>
      </c>
      <c r="N107" s="5"/>
      <c r="O107" s="8">
        <f t="shared" si="3"/>
        <v>135810</v>
      </c>
      <c r="P107" s="7" t="s">
        <v>242</v>
      </c>
      <c r="Q107" s="3" t="s">
        <v>243</v>
      </c>
      <c r="R107" s="1" t="s">
        <v>1185</v>
      </c>
      <c r="S107" s="1"/>
      <c r="T107" s="1"/>
    </row>
    <row r="108" spans="1:20">
      <c r="A108" s="1">
        <v>112</v>
      </c>
      <c r="B108" s="1" t="s">
        <v>21</v>
      </c>
      <c r="C108" s="1" t="s">
        <v>22</v>
      </c>
      <c r="D108" s="1">
        <v>504</v>
      </c>
      <c r="E108" s="1" t="s">
        <v>244</v>
      </c>
      <c r="F108" s="1" t="s">
        <v>1618</v>
      </c>
      <c r="G108" s="1"/>
      <c r="H108" s="5">
        <v>200000</v>
      </c>
      <c r="I108" s="6">
        <v>31950</v>
      </c>
      <c r="J108" s="5">
        <v>21460</v>
      </c>
      <c r="K108" s="5">
        <v>32350</v>
      </c>
      <c r="L108" s="5">
        <v>54050</v>
      </c>
      <c r="M108" s="5">
        <f t="shared" si="2"/>
        <v>139810</v>
      </c>
      <c r="N108" s="5"/>
      <c r="O108" s="8">
        <f t="shared" si="3"/>
        <v>60190</v>
      </c>
      <c r="P108" s="7" t="s">
        <v>27</v>
      </c>
      <c r="Q108" s="3" t="s">
        <v>245</v>
      </c>
      <c r="R108" s="1" t="s">
        <v>1186</v>
      </c>
      <c r="S108" s="1"/>
      <c r="T108" s="1"/>
    </row>
    <row r="109" spans="1:20">
      <c r="A109" s="1">
        <v>113</v>
      </c>
      <c r="B109" s="1" t="s">
        <v>21</v>
      </c>
      <c r="C109" s="1" t="s">
        <v>22</v>
      </c>
      <c r="D109" s="1">
        <v>505</v>
      </c>
      <c r="E109" s="1" t="s">
        <v>246</v>
      </c>
      <c r="F109" s="1" t="s">
        <v>1619</v>
      </c>
      <c r="G109" s="1"/>
      <c r="H109" s="5">
        <v>200000</v>
      </c>
      <c r="I109" s="6">
        <v>13880</v>
      </c>
      <c r="J109" s="5">
        <v>18080</v>
      </c>
      <c r="K109" s="5">
        <v>30520</v>
      </c>
      <c r="L109" s="5">
        <v>48460</v>
      </c>
      <c r="M109" s="5">
        <f t="shared" si="2"/>
        <v>110940</v>
      </c>
      <c r="N109" s="5"/>
      <c r="O109" s="8">
        <f t="shared" si="3"/>
        <v>89060</v>
      </c>
      <c r="P109" s="7" t="s">
        <v>27</v>
      </c>
      <c r="Q109" s="3" t="s">
        <v>247</v>
      </c>
      <c r="R109" s="1" t="s">
        <v>1187</v>
      </c>
      <c r="S109" s="1"/>
      <c r="T109" s="1"/>
    </row>
    <row r="110" spans="1:20">
      <c r="A110" s="1">
        <v>114</v>
      </c>
      <c r="B110" s="1" t="s">
        <v>21</v>
      </c>
      <c r="C110" s="1" t="s">
        <v>22</v>
      </c>
      <c r="D110" s="1">
        <v>506</v>
      </c>
      <c r="E110" s="1" t="s">
        <v>248</v>
      </c>
      <c r="F110" s="1" t="s">
        <v>1620</v>
      </c>
      <c r="G110" s="1"/>
      <c r="H110" s="5">
        <v>200000</v>
      </c>
      <c r="I110" s="6">
        <v>30050</v>
      </c>
      <c r="J110" s="5">
        <v>16610</v>
      </c>
      <c r="K110" s="5">
        <v>22870</v>
      </c>
      <c r="L110" s="5">
        <v>42340</v>
      </c>
      <c r="M110" s="5">
        <f t="shared" si="2"/>
        <v>111870</v>
      </c>
      <c r="N110" s="5"/>
      <c r="O110" s="8">
        <f t="shared" si="3"/>
        <v>88130</v>
      </c>
      <c r="P110" s="7" t="s">
        <v>27</v>
      </c>
      <c r="Q110" s="3" t="s">
        <v>249</v>
      </c>
      <c r="R110" s="1" t="s">
        <v>1188</v>
      </c>
      <c r="S110" s="1"/>
      <c r="T110" s="1"/>
    </row>
    <row r="111" spans="1:20">
      <c r="A111" s="1">
        <v>115</v>
      </c>
      <c r="B111" s="1" t="s">
        <v>21</v>
      </c>
      <c r="C111" s="1" t="s">
        <v>22</v>
      </c>
      <c r="D111" s="1">
        <v>506</v>
      </c>
      <c r="E111" s="1" t="s">
        <v>250</v>
      </c>
      <c r="F111" s="1" t="s">
        <v>1621</v>
      </c>
      <c r="G111" s="1"/>
      <c r="H111" s="5">
        <v>200000</v>
      </c>
      <c r="I111" s="6">
        <v>30050</v>
      </c>
      <c r="J111" s="5">
        <v>16610</v>
      </c>
      <c r="K111" s="5">
        <v>22870</v>
      </c>
      <c r="L111" s="5">
        <v>42340</v>
      </c>
      <c r="M111" s="5">
        <f t="shared" si="2"/>
        <v>111870</v>
      </c>
      <c r="N111" s="5"/>
      <c r="O111" s="8">
        <f t="shared" si="3"/>
        <v>88130</v>
      </c>
      <c r="P111" s="7" t="s">
        <v>27</v>
      </c>
      <c r="Q111" s="3" t="s">
        <v>251</v>
      </c>
      <c r="R111" s="1" t="s">
        <v>1189</v>
      </c>
      <c r="S111" s="1"/>
      <c r="T111" s="1"/>
    </row>
    <row r="112" spans="1:20">
      <c r="A112" s="1">
        <v>116</v>
      </c>
      <c r="B112" s="1" t="s">
        <v>21</v>
      </c>
      <c r="C112" s="1" t="s">
        <v>22</v>
      </c>
      <c r="D112" s="1">
        <v>507</v>
      </c>
      <c r="E112" s="1" t="s">
        <v>252</v>
      </c>
      <c r="F112" s="1" t="s">
        <v>1622</v>
      </c>
      <c r="G112" s="1"/>
      <c r="H112" s="5">
        <v>200000</v>
      </c>
      <c r="I112" s="6">
        <v>15520</v>
      </c>
      <c r="J112" s="5">
        <v>19200</v>
      </c>
      <c r="K112" s="5">
        <v>20390</v>
      </c>
      <c r="L112" s="5">
        <v>37730</v>
      </c>
      <c r="M112" s="5">
        <f t="shared" si="2"/>
        <v>92840</v>
      </c>
      <c r="N112" s="5"/>
      <c r="O112" s="8">
        <f t="shared" si="3"/>
        <v>107160</v>
      </c>
      <c r="P112" s="7" t="s">
        <v>34</v>
      </c>
      <c r="Q112" s="3" t="s">
        <v>253</v>
      </c>
      <c r="R112" s="1" t="s">
        <v>1190</v>
      </c>
      <c r="S112" s="1"/>
      <c r="T112" s="1"/>
    </row>
    <row r="113" spans="1:20">
      <c r="A113" s="1">
        <v>117</v>
      </c>
      <c r="B113" s="1" t="s">
        <v>21</v>
      </c>
      <c r="C113" s="1" t="s">
        <v>22</v>
      </c>
      <c r="D113" s="1">
        <v>507</v>
      </c>
      <c r="E113" s="1" t="s">
        <v>254</v>
      </c>
      <c r="F113" s="1" t="s">
        <v>1623</v>
      </c>
      <c r="G113" s="1"/>
      <c r="H113" s="5">
        <v>200000</v>
      </c>
      <c r="I113" s="6">
        <v>15520</v>
      </c>
      <c r="J113" s="5">
        <v>19200</v>
      </c>
      <c r="K113" s="5">
        <v>20390</v>
      </c>
      <c r="L113" s="5">
        <v>37730</v>
      </c>
      <c r="M113" s="5">
        <f t="shared" si="2"/>
        <v>92840</v>
      </c>
      <c r="N113" s="5"/>
      <c r="O113" s="8">
        <f t="shared" si="3"/>
        <v>107160</v>
      </c>
      <c r="P113" s="7" t="s">
        <v>34</v>
      </c>
      <c r="Q113" s="3" t="s">
        <v>255</v>
      </c>
      <c r="R113" s="1" t="s">
        <v>1191</v>
      </c>
      <c r="S113" s="1"/>
      <c r="T113" s="1"/>
    </row>
    <row r="114" spans="1:20">
      <c r="A114" s="1">
        <v>118</v>
      </c>
      <c r="B114" s="1" t="s">
        <v>21</v>
      </c>
      <c r="C114" s="1" t="s">
        <v>22</v>
      </c>
      <c r="D114" s="1">
        <v>508</v>
      </c>
      <c r="E114" s="1" t="s">
        <v>256</v>
      </c>
      <c r="F114" s="1" t="s">
        <v>1624</v>
      </c>
      <c r="G114" s="1"/>
      <c r="H114" s="5">
        <v>200000</v>
      </c>
      <c r="I114" s="6">
        <v>25280</v>
      </c>
      <c r="J114" s="5">
        <v>23110</v>
      </c>
      <c r="K114" s="5">
        <v>37150</v>
      </c>
      <c r="L114" s="5">
        <v>55650</v>
      </c>
      <c r="M114" s="5">
        <f t="shared" si="2"/>
        <v>141190</v>
      </c>
      <c r="N114" s="5"/>
      <c r="O114" s="8">
        <f t="shared" si="3"/>
        <v>58810</v>
      </c>
      <c r="P114" s="7" t="s">
        <v>34</v>
      </c>
      <c r="Q114" s="3" t="s">
        <v>257</v>
      </c>
      <c r="R114" s="1" t="s">
        <v>1108</v>
      </c>
      <c r="S114" s="1"/>
      <c r="T114" s="1"/>
    </row>
    <row r="115" spans="1:20">
      <c r="A115" s="1">
        <v>119</v>
      </c>
      <c r="B115" s="1" t="s">
        <v>21</v>
      </c>
      <c r="C115" s="1" t="s">
        <v>22</v>
      </c>
      <c r="D115" s="1">
        <v>508</v>
      </c>
      <c r="E115" s="1" t="s">
        <v>258</v>
      </c>
      <c r="F115" s="1" t="s">
        <v>1625</v>
      </c>
      <c r="G115" s="1"/>
      <c r="H115" s="5">
        <v>200000</v>
      </c>
      <c r="I115" s="6">
        <v>25280</v>
      </c>
      <c r="J115" s="5">
        <v>23110</v>
      </c>
      <c r="K115" s="5">
        <v>37150</v>
      </c>
      <c r="L115" s="5">
        <v>55650</v>
      </c>
      <c r="M115" s="5">
        <f t="shared" si="2"/>
        <v>141190</v>
      </c>
      <c r="N115" s="5"/>
      <c r="O115" s="8">
        <f t="shared" si="3"/>
        <v>58810</v>
      </c>
      <c r="P115" s="7" t="s">
        <v>34</v>
      </c>
      <c r="Q115" s="3" t="s">
        <v>259</v>
      </c>
      <c r="R115" s="1" t="s">
        <v>1192</v>
      </c>
      <c r="S115" s="1"/>
      <c r="T115" s="1"/>
    </row>
    <row r="116" spans="1:20">
      <c r="A116" s="1">
        <v>120</v>
      </c>
      <c r="B116" s="1" t="s">
        <v>21</v>
      </c>
      <c r="C116" s="1" t="s">
        <v>22</v>
      </c>
      <c r="D116" s="1">
        <v>509</v>
      </c>
      <c r="E116" s="1" t="s">
        <v>260</v>
      </c>
      <c r="F116" s="1" t="s">
        <v>1626</v>
      </c>
      <c r="G116" s="1"/>
      <c r="H116" s="5">
        <v>200000</v>
      </c>
      <c r="I116" s="6">
        <v>21830</v>
      </c>
      <c r="J116" s="5">
        <v>21420</v>
      </c>
      <c r="K116" s="5">
        <v>23410</v>
      </c>
      <c r="L116" s="5">
        <v>24620</v>
      </c>
      <c r="M116" s="5">
        <f t="shared" si="2"/>
        <v>91280</v>
      </c>
      <c r="N116" s="5"/>
      <c r="O116" s="8">
        <f t="shared" si="3"/>
        <v>108720</v>
      </c>
      <c r="P116" s="7" t="s">
        <v>40</v>
      </c>
      <c r="Q116" s="3" t="s">
        <v>261</v>
      </c>
      <c r="R116" s="1" t="s">
        <v>1193</v>
      </c>
      <c r="S116" s="1"/>
      <c r="T116" s="1"/>
    </row>
    <row r="117" spans="1:20">
      <c r="A117" s="1">
        <v>121</v>
      </c>
      <c r="B117" s="1" t="s">
        <v>21</v>
      </c>
      <c r="C117" s="1" t="s">
        <v>22</v>
      </c>
      <c r="D117" s="1">
        <v>509</v>
      </c>
      <c r="E117" s="1" t="s">
        <v>262</v>
      </c>
      <c r="F117" s="1" t="s">
        <v>1627</v>
      </c>
      <c r="G117" s="1"/>
      <c r="H117" s="5">
        <v>200000</v>
      </c>
      <c r="I117" s="6">
        <v>21830</v>
      </c>
      <c r="J117" s="5">
        <v>21420</v>
      </c>
      <c r="K117" s="5">
        <v>23410</v>
      </c>
      <c r="L117" s="5">
        <v>24620</v>
      </c>
      <c r="M117" s="5">
        <f t="shared" si="2"/>
        <v>91280</v>
      </c>
      <c r="N117" s="5"/>
      <c r="O117" s="8">
        <f t="shared" si="3"/>
        <v>108720</v>
      </c>
      <c r="P117" s="7" t="s">
        <v>34</v>
      </c>
      <c r="Q117" s="3" t="s">
        <v>263</v>
      </c>
      <c r="R117" s="1" t="s">
        <v>1194</v>
      </c>
      <c r="S117" s="1"/>
      <c r="T117" s="1"/>
    </row>
    <row r="118" spans="1:20">
      <c r="A118" s="1">
        <v>122</v>
      </c>
      <c r="B118" s="1" t="s">
        <v>21</v>
      </c>
      <c r="C118" s="1" t="s">
        <v>22</v>
      </c>
      <c r="D118" s="1">
        <v>510</v>
      </c>
      <c r="E118" s="1" t="s">
        <v>264</v>
      </c>
      <c r="F118" s="1" t="s">
        <v>1628</v>
      </c>
      <c r="G118" s="1"/>
      <c r="H118" s="5">
        <v>200000</v>
      </c>
      <c r="I118" s="6">
        <v>29110</v>
      </c>
      <c r="J118" s="5">
        <v>26570</v>
      </c>
      <c r="K118" s="5">
        <v>33850</v>
      </c>
      <c r="L118" s="5">
        <v>44260</v>
      </c>
      <c r="M118" s="5">
        <f t="shared" si="2"/>
        <v>133790</v>
      </c>
      <c r="N118" s="5"/>
      <c r="O118" s="8">
        <f t="shared" si="3"/>
        <v>66210</v>
      </c>
      <c r="P118" s="7" t="s">
        <v>27</v>
      </c>
      <c r="Q118" s="3" t="s">
        <v>265</v>
      </c>
      <c r="R118" s="1" t="s">
        <v>1195</v>
      </c>
      <c r="S118" s="1"/>
      <c r="T118" s="1"/>
    </row>
    <row r="119" spans="1:20">
      <c r="A119" s="1">
        <v>123</v>
      </c>
      <c r="B119" s="1" t="s">
        <v>21</v>
      </c>
      <c r="C119" s="1" t="s">
        <v>22</v>
      </c>
      <c r="D119" s="1">
        <v>510</v>
      </c>
      <c r="E119" s="1" t="s">
        <v>266</v>
      </c>
      <c r="F119" s="1" t="s">
        <v>1629</v>
      </c>
      <c r="G119" s="1"/>
      <c r="H119" s="5">
        <v>200000</v>
      </c>
      <c r="I119" s="6">
        <v>29110</v>
      </c>
      <c r="J119" s="5">
        <v>26570</v>
      </c>
      <c r="K119" s="5">
        <v>33850</v>
      </c>
      <c r="L119" s="5">
        <v>44260</v>
      </c>
      <c r="M119" s="5">
        <f t="shared" si="2"/>
        <v>133790</v>
      </c>
      <c r="N119" s="5"/>
      <c r="O119" s="8">
        <f t="shared" si="3"/>
        <v>66210</v>
      </c>
      <c r="P119" s="7" t="s">
        <v>34</v>
      </c>
      <c r="Q119" s="3" t="s">
        <v>267</v>
      </c>
      <c r="R119" s="1" t="s">
        <v>1196</v>
      </c>
      <c r="S119" s="1"/>
      <c r="T119" s="1"/>
    </row>
    <row r="120" spans="1:20">
      <c r="A120" s="1">
        <v>124</v>
      </c>
      <c r="B120" s="1" t="s">
        <v>21</v>
      </c>
      <c r="C120" s="1" t="s">
        <v>22</v>
      </c>
      <c r="D120" s="1">
        <v>511</v>
      </c>
      <c r="E120" s="1" t="s">
        <v>268</v>
      </c>
      <c r="F120" s="1" t="s">
        <v>1630</v>
      </c>
      <c r="G120" s="1"/>
      <c r="H120" s="5">
        <v>200000</v>
      </c>
      <c r="I120" s="6">
        <v>14370</v>
      </c>
      <c r="J120" s="5">
        <v>11880</v>
      </c>
      <c r="K120" s="5">
        <v>14220</v>
      </c>
      <c r="L120" s="5">
        <v>18090</v>
      </c>
      <c r="M120" s="5">
        <f t="shared" si="2"/>
        <v>58560</v>
      </c>
      <c r="N120" s="5"/>
      <c r="O120" s="8">
        <f t="shared" si="3"/>
        <v>141440</v>
      </c>
      <c r="P120" s="7" t="s">
        <v>34</v>
      </c>
      <c r="Q120" s="3" t="s">
        <v>269</v>
      </c>
      <c r="R120" s="1" t="s">
        <v>1130</v>
      </c>
      <c r="S120" s="1"/>
      <c r="T120" s="1"/>
    </row>
    <row r="121" spans="1:20">
      <c r="A121" s="1">
        <v>125</v>
      </c>
      <c r="B121" s="1" t="s">
        <v>21</v>
      </c>
      <c r="C121" s="1" t="s">
        <v>22</v>
      </c>
      <c r="D121" s="1">
        <v>511</v>
      </c>
      <c r="E121" s="1" t="s">
        <v>270</v>
      </c>
      <c r="F121" s="1" t="s">
        <v>1631</v>
      </c>
      <c r="G121" s="1"/>
      <c r="H121" s="5">
        <v>200000</v>
      </c>
      <c r="I121" s="6">
        <v>14370</v>
      </c>
      <c r="J121" s="5">
        <v>11880</v>
      </c>
      <c r="K121" s="5">
        <v>14220</v>
      </c>
      <c r="L121" s="5">
        <v>18090</v>
      </c>
      <c r="M121" s="5">
        <f t="shared" si="2"/>
        <v>58560</v>
      </c>
      <c r="N121" s="5"/>
      <c r="O121" s="8">
        <f t="shared" si="3"/>
        <v>141440</v>
      </c>
      <c r="P121" s="7" t="s">
        <v>34</v>
      </c>
      <c r="Q121" s="3" t="s">
        <v>271</v>
      </c>
      <c r="R121" s="1" t="s">
        <v>1170</v>
      </c>
      <c r="S121" s="1"/>
      <c r="T121" s="1"/>
    </row>
    <row r="122" spans="1:20">
      <c r="A122" s="1">
        <v>126</v>
      </c>
      <c r="B122" s="1" t="s">
        <v>21</v>
      </c>
      <c r="C122" s="1" t="s">
        <v>22</v>
      </c>
      <c r="D122" s="1">
        <v>512</v>
      </c>
      <c r="E122" s="1" t="s">
        <v>272</v>
      </c>
      <c r="F122" s="1" t="s">
        <v>1632</v>
      </c>
      <c r="G122" s="1"/>
      <c r="H122" s="5">
        <v>200000</v>
      </c>
      <c r="I122" s="6">
        <v>26930</v>
      </c>
      <c r="J122" s="5">
        <v>19210</v>
      </c>
      <c r="K122" s="5">
        <v>26140</v>
      </c>
      <c r="L122" s="5">
        <v>38340</v>
      </c>
      <c r="M122" s="5">
        <f t="shared" si="2"/>
        <v>110620</v>
      </c>
      <c r="N122" s="5"/>
      <c r="O122" s="8">
        <f t="shared" si="3"/>
        <v>89380</v>
      </c>
      <c r="P122" s="7" t="s">
        <v>43</v>
      </c>
      <c r="Q122" s="3" t="s">
        <v>273</v>
      </c>
      <c r="R122" s="1" t="s">
        <v>1197</v>
      </c>
      <c r="S122" s="1"/>
      <c r="T122" s="1"/>
    </row>
    <row r="123" spans="1:20">
      <c r="A123" s="1">
        <v>127</v>
      </c>
      <c r="B123" s="1" t="s">
        <v>21</v>
      </c>
      <c r="C123" s="1" t="s">
        <v>22</v>
      </c>
      <c r="D123" s="1">
        <v>512</v>
      </c>
      <c r="E123" s="1" t="s">
        <v>274</v>
      </c>
      <c r="F123" s="1" t="s">
        <v>1633</v>
      </c>
      <c r="G123" s="1"/>
      <c r="H123" s="5">
        <v>200000</v>
      </c>
      <c r="I123" s="6">
        <v>26930</v>
      </c>
      <c r="J123" s="5">
        <v>19210</v>
      </c>
      <c r="K123" s="5">
        <v>26140</v>
      </c>
      <c r="L123" s="5">
        <v>38340</v>
      </c>
      <c r="M123" s="5">
        <f t="shared" si="2"/>
        <v>110620</v>
      </c>
      <c r="N123" s="5"/>
      <c r="O123" s="8">
        <f t="shared" si="3"/>
        <v>89380</v>
      </c>
      <c r="P123" s="7" t="s">
        <v>34</v>
      </c>
      <c r="Q123" s="3" t="s">
        <v>275</v>
      </c>
      <c r="R123" s="1" t="s">
        <v>1198</v>
      </c>
      <c r="S123" s="1"/>
      <c r="T123" s="1"/>
    </row>
    <row r="124" spans="1:20">
      <c r="A124" s="1">
        <v>128</v>
      </c>
      <c r="B124" s="1" t="s">
        <v>21</v>
      </c>
      <c r="C124" s="1" t="s">
        <v>22</v>
      </c>
      <c r="D124" s="1">
        <v>513</v>
      </c>
      <c r="E124" s="1" t="s">
        <v>276</v>
      </c>
      <c r="F124" s="1" t="s">
        <v>1634</v>
      </c>
      <c r="G124" s="1"/>
      <c r="H124" s="5">
        <v>200000</v>
      </c>
      <c r="I124" s="6">
        <v>14780</v>
      </c>
      <c r="J124" s="5">
        <v>8360</v>
      </c>
      <c r="K124" s="5">
        <v>15460</v>
      </c>
      <c r="L124" s="5">
        <v>26450</v>
      </c>
      <c r="M124" s="5">
        <f t="shared" si="2"/>
        <v>65050</v>
      </c>
      <c r="N124" s="5"/>
      <c r="O124" s="8">
        <f t="shared" si="3"/>
        <v>134950</v>
      </c>
      <c r="P124" s="7" t="s">
        <v>57</v>
      </c>
      <c r="Q124" s="3" t="s">
        <v>277</v>
      </c>
      <c r="R124" s="1" t="s">
        <v>1199</v>
      </c>
      <c r="S124" s="1"/>
      <c r="T124" s="1"/>
    </row>
    <row r="125" spans="1:20">
      <c r="A125" s="1">
        <v>129</v>
      </c>
      <c r="B125" s="1" t="s">
        <v>21</v>
      </c>
      <c r="C125" s="1" t="s">
        <v>22</v>
      </c>
      <c r="D125" s="1">
        <v>513</v>
      </c>
      <c r="E125" s="1" t="s">
        <v>278</v>
      </c>
      <c r="F125" s="1" t="s">
        <v>1635</v>
      </c>
      <c r="G125" s="1"/>
      <c r="H125" s="5">
        <v>200000</v>
      </c>
      <c r="I125" s="6">
        <v>14780</v>
      </c>
      <c r="J125" s="5">
        <v>8360</v>
      </c>
      <c r="K125" s="5">
        <v>15460</v>
      </c>
      <c r="L125" s="5">
        <v>26450</v>
      </c>
      <c r="M125" s="5">
        <f t="shared" si="2"/>
        <v>65050</v>
      </c>
      <c r="N125" s="5"/>
      <c r="O125" s="8">
        <f t="shared" si="3"/>
        <v>134950</v>
      </c>
      <c r="P125" s="7" t="s">
        <v>57</v>
      </c>
      <c r="Q125" s="3" t="s">
        <v>279</v>
      </c>
      <c r="R125" s="1" t="s">
        <v>1200</v>
      </c>
      <c r="S125" s="1"/>
      <c r="T125" s="1"/>
    </row>
    <row r="126" spans="1:20">
      <c r="A126" s="1">
        <v>130</v>
      </c>
      <c r="B126" s="1" t="s">
        <v>21</v>
      </c>
      <c r="C126" s="1" t="s">
        <v>22</v>
      </c>
      <c r="D126" s="1">
        <v>514</v>
      </c>
      <c r="E126" s="1" t="s">
        <v>280</v>
      </c>
      <c r="F126" s="1" t="s">
        <v>1636</v>
      </c>
      <c r="G126" s="1"/>
      <c r="H126" s="5">
        <v>200000</v>
      </c>
      <c r="I126" s="6">
        <v>27890</v>
      </c>
      <c r="J126" s="5">
        <v>13910</v>
      </c>
      <c r="K126" s="5">
        <v>25420</v>
      </c>
      <c r="L126" s="5">
        <v>39390</v>
      </c>
      <c r="M126" s="5">
        <f t="shared" ref="M126:M186" si="4">I126+J126+K126+L126</f>
        <v>106610</v>
      </c>
      <c r="N126" s="5"/>
      <c r="O126" s="8">
        <f t="shared" ref="O126:O186" si="5">H126-M126</f>
        <v>93390</v>
      </c>
      <c r="P126" s="7" t="s">
        <v>34</v>
      </c>
      <c r="Q126" s="3" t="s">
        <v>281</v>
      </c>
      <c r="R126" s="1" t="s">
        <v>1201</v>
      </c>
      <c r="S126" s="1"/>
      <c r="T126" s="1"/>
    </row>
    <row r="127" spans="1:20">
      <c r="A127" s="1">
        <v>131</v>
      </c>
      <c r="B127" s="1" t="s">
        <v>21</v>
      </c>
      <c r="C127" s="1" t="s">
        <v>22</v>
      </c>
      <c r="D127" s="1">
        <v>514</v>
      </c>
      <c r="E127" s="1" t="s">
        <v>282</v>
      </c>
      <c r="F127" s="1" t="s">
        <v>1637</v>
      </c>
      <c r="G127" s="1"/>
      <c r="H127" s="5">
        <v>200000</v>
      </c>
      <c r="I127" s="6">
        <v>27890</v>
      </c>
      <c r="J127" s="5">
        <v>13910</v>
      </c>
      <c r="K127" s="5">
        <v>25420</v>
      </c>
      <c r="L127" s="5">
        <v>39390</v>
      </c>
      <c r="M127" s="5">
        <f t="shared" si="4"/>
        <v>106610</v>
      </c>
      <c r="N127" s="5"/>
      <c r="O127" s="8">
        <f t="shared" si="5"/>
        <v>93390</v>
      </c>
      <c r="P127" s="7" t="s">
        <v>24</v>
      </c>
      <c r="Q127" s="3" t="s">
        <v>283</v>
      </c>
      <c r="R127" s="1" t="s">
        <v>1152</v>
      </c>
      <c r="S127" s="1"/>
      <c r="T127" s="1"/>
    </row>
    <row r="128" spans="1:20">
      <c r="A128" s="1">
        <v>132</v>
      </c>
      <c r="B128" s="1" t="s">
        <v>21</v>
      </c>
      <c r="C128" s="1" t="s">
        <v>22</v>
      </c>
      <c r="D128" s="1">
        <v>515</v>
      </c>
      <c r="E128" s="1" t="s">
        <v>284</v>
      </c>
      <c r="F128" s="1" t="s">
        <v>1638</v>
      </c>
      <c r="G128" s="1"/>
      <c r="H128" s="5">
        <v>200000</v>
      </c>
      <c r="I128" s="6">
        <v>32830</v>
      </c>
      <c r="J128" s="5">
        <v>38350</v>
      </c>
      <c r="K128" s="5">
        <v>49340</v>
      </c>
      <c r="L128" s="5">
        <v>57620</v>
      </c>
      <c r="M128" s="5">
        <f t="shared" si="4"/>
        <v>178140</v>
      </c>
      <c r="N128" s="5"/>
      <c r="O128" s="8">
        <f t="shared" si="5"/>
        <v>21860</v>
      </c>
      <c r="P128" s="7" t="s">
        <v>34</v>
      </c>
      <c r="Q128" s="3" t="s">
        <v>285</v>
      </c>
      <c r="R128" s="1" t="s">
        <v>1202</v>
      </c>
      <c r="S128" s="1"/>
      <c r="T128" s="1"/>
    </row>
    <row r="129" spans="1:20">
      <c r="A129" s="1">
        <v>133</v>
      </c>
      <c r="B129" s="1" t="s">
        <v>21</v>
      </c>
      <c r="C129" s="1" t="s">
        <v>22</v>
      </c>
      <c r="D129" s="1">
        <v>515</v>
      </c>
      <c r="E129" s="1" t="s">
        <v>286</v>
      </c>
      <c r="F129" s="1" t="s">
        <v>1639</v>
      </c>
      <c r="G129" s="1"/>
      <c r="H129" s="5">
        <v>200000</v>
      </c>
      <c r="I129" s="6">
        <v>32830</v>
      </c>
      <c r="J129" s="5">
        <v>38350</v>
      </c>
      <c r="K129" s="5">
        <v>49340</v>
      </c>
      <c r="L129" s="5">
        <v>57620</v>
      </c>
      <c r="M129" s="5">
        <f t="shared" si="4"/>
        <v>178140</v>
      </c>
      <c r="N129" s="5"/>
      <c r="O129" s="8">
        <f t="shared" si="5"/>
        <v>21860</v>
      </c>
      <c r="P129" s="7" t="s">
        <v>43</v>
      </c>
      <c r="Q129" s="3" t="s">
        <v>287</v>
      </c>
      <c r="R129" s="1" t="s">
        <v>1162</v>
      </c>
      <c r="S129" s="1"/>
      <c r="T129" s="1"/>
    </row>
    <row r="130" spans="1:20">
      <c r="A130" s="1">
        <v>134</v>
      </c>
      <c r="B130" s="1" t="s">
        <v>21</v>
      </c>
      <c r="C130" s="1" t="s">
        <v>22</v>
      </c>
      <c r="D130" s="1">
        <v>516</v>
      </c>
      <c r="E130" s="1" t="s">
        <v>288</v>
      </c>
      <c r="F130" s="1" t="s">
        <v>1640</v>
      </c>
      <c r="G130" s="1"/>
      <c r="H130" s="5">
        <v>200000</v>
      </c>
      <c r="I130" s="6">
        <v>9440</v>
      </c>
      <c r="J130" s="5">
        <v>11160</v>
      </c>
      <c r="K130" s="5">
        <v>20380</v>
      </c>
      <c r="L130" s="5">
        <v>32790</v>
      </c>
      <c r="M130" s="5">
        <f t="shared" si="4"/>
        <v>73770</v>
      </c>
      <c r="N130" s="5"/>
      <c r="O130" s="8">
        <f t="shared" si="5"/>
        <v>126230</v>
      </c>
      <c r="P130" s="7" t="s">
        <v>27</v>
      </c>
      <c r="Q130" s="3" t="s">
        <v>289</v>
      </c>
      <c r="R130" s="1" t="s">
        <v>1203</v>
      </c>
      <c r="S130" s="1"/>
      <c r="T130" s="1"/>
    </row>
    <row r="131" spans="1:20">
      <c r="A131" s="1">
        <v>135</v>
      </c>
      <c r="B131" s="1" t="s">
        <v>21</v>
      </c>
      <c r="C131" s="1" t="s">
        <v>22</v>
      </c>
      <c r="D131" s="1">
        <v>516</v>
      </c>
      <c r="E131" s="1" t="s">
        <v>290</v>
      </c>
      <c r="F131" s="1" t="s">
        <v>1641</v>
      </c>
      <c r="G131" s="1"/>
      <c r="H131" s="5">
        <v>200000</v>
      </c>
      <c r="I131" s="6">
        <v>9440</v>
      </c>
      <c r="J131" s="5">
        <v>11160</v>
      </c>
      <c r="K131" s="5">
        <v>20380</v>
      </c>
      <c r="L131" s="5">
        <v>32790</v>
      </c>
      <c r="M131" s="5">
        <f t="shared" si="4"/>
        <v>73770</v>
      </c>
      <c r="N131" s="5"/>
      <c r="O131" s="8">
        <f t="shared" si="5"/>
        <v>126230</v>
      </c>
      <c r="P131" s="7" t="s">
        <v>27</v>
      </c>
      <c r="Q131" s="3" t="s">
        <v>291</v>
      </c>
      <c r="R131" s="1" t="s">
        <v>1153</v>
      </c>
      <c r="S131" s="1"/>
      <c r="T131" s="1"/>
    </row>
    <row r="132" spans="1:20">
      <c r="A132" s="1">
        <v>136</v>
      </c>
      <c r="B132" s="1" t="s">
        <v>21</v>
      </c>
      <c r="C132" s="1" t="s">
        <v>22</v>
      </c>
      <c r="D132" s="1">
        <v>517</v>
      </c>
      <c r="E132" s="1" t="s">
        <v>292</v>
      </c>
      <c r="F132" s="1" t="s">
        <v>1642</v>
      </c>
      <c r="G132" s="1"/>
      <c r="H132" s="5">
        <v>200000</v>
      </c>
      <c r="I132" s="6">
        <v>14260</v>
      </c>
      <c r="J132" s="5">
        <v>28680</v>
      </c>
      <c r="K132" s="5">
        <v>34300</v>
      </c>
      <c r="L132" s="5">
        <v>35520</v>
      </c>
      <c r="M132" s="5">
        <f t="shared" si="4"/>
        <v>112760</v>
      </c>
      <c r="N132" s="5"/>
      <c r="O132" s="8">
        <f t="shared" si="5"/>
        <v>87240</v>
      </c>
      <c r="P132" s="7" t="s">
        <v>293</v>
      </c>
      <c r="Q132" s="3" t="s">
        <v>294</v>
      </c>
      <c r="R132" s="1" t="s">
        <v>1102</v>
      </c>
      <c r="S132" s="1"/>
      <c r="T132" s="1"/>
    </row>
    <row r="133" spans="1:20">
      <c r="A133" s="1">
        <v>137</v>
      </c>
      <c r="B133" s="1" t="s">
        <v>21</v>
      </c>
      <c r="C133" s="1" t="s">
        <v>22</v>
      </c>
      <c r="D133" s="1">
        <v>517</v>
      </c>
      <c r="E133" s="1" t="s">
        <v>295</v>
      </c>
      <c r="F133" s="1" t="s">
        <v>1643</v>
      </c>
      <c r="G133" s="1"/>
      <c r="H133" s="5">
        <v>200000</v>
      </c>
      <c r="I133" s="6">
        <v>14260</v>
      </c>
      <c r="J133" s="5">
        <v>28680</v>
      </c>
      <c r="K133" s="5">
        <v>34300</v>
      </c>
      <c r="L133" s="5">
        <v>35520</v>
      </c>
      <c r="M133" s="5">
        <f t="shared" si="4"/>
        <v>112760</v>
      </c>
      <c r="N133" s="5"/>
      <c r="O133" s="8">
        <f t="shared" si="5"/>
        <v>87240</v>
      </c>
      <c r="P133" s="7" t="s">
        <v>43</v>
      </c>
      <c r="Q133" s="3" t="s">
        <v>296</v>
      </c>
      <c r="R133" s="1" t="s">
        <v>1204</v>
      </c>
      <c r="S133" s="1"/>
      <c r="T133" s="1"/>
    </row>
    <row r="134" spans="1:20">
      <c r="A134" s="1">
        <v>138</v>
      </c>
      <c r="B134" s="1" t="s">
        <v>21</v>
      </c>
      <c r="C134" s="1" t="s">
        <v>22</v>
      </c>
      <c r="D134" s="1">
        <v>518</v>
      </c>
      <c r="E134" s="1" t="s">
        <v>297</v>
      </c>
      <c r="F134" s="1" t="s">
        <v>1644</v>
      </c>
      <c r="G134" s="1"/>
      <c r="H134" s="5">
        <v>200000</v>
      </c>
      <c r="I134" s="6">
        <v>13510</v>
      </c>
      <c r="J134" s="5">
        <v>13390</v>
      </c>
      <c r="K134" s="5">
        <v>15750</v>
      </c>
      <c r="L134" s="5">
        <v>15670</v>
      </c>
      <c r="M134" s="5">
        <f t="shared" si="4"/>
        <v>58320</v>
      </c>
      <c r="N134" s="5"/>
      <c r="O134" s="8">
        <f t="shared" si="5"/>
        <v>141680</v>
      </c>
      <c r="P134" s="7" t="s">
        <v>27</v>
      </c>
      <c r="Q134" s="3" t="s">
        <v>298</v>
      </c>
      <c r="R134" s="1" t="s">
        <v>1126</v>
      </c>
      <c r="S134" s="1"/>
      <c r="T134" s="1"/>
    </row>
    <row r="135" spans="1:20">
      <c r="A135" s="1">
        <v>139</v>
      </c>
      <c r="B135" s="1" t="s">
        <v>21</v>
      </c>
      <c r="C135" s="1" t="s">
        <v>22</v>
      </c>
      <c r="D135" s="1">
        <v>518</v>
      </c>
      <c r="E135" s="1" t="s">
        <v>299</v>
      </c>
      <c r="F135" s="1" t="s">
        <v>1645</v>
      </c>
      <c r="G135" s="1"/>
      <c r="H135" s="5">
        <v>200000</v>
      </c>
      <c r="I135" s="6">
        <v>13510</v>
      </c>
      <c r="J135" s="5">
        <v>13390</v>
      </c>
      <c r="K135" s="5">
        <v>15750</v>
      </c>
      <c r="L135" s="5">
        <v>15670</v>
      </c>
      <c r="M135" s="5">
        <f t="shared" si="4"/>
        <v>58320</v>
      </c>
      <c r="N135" s="5"/>
      <c r="O135" s="8">
        <f t="shared" si="5"/>
        <v>141680</v>
      </c>
      <c r="P135" s="7" t="s">
        <v>57</v>
      </c>
      <c r="Q135" s="3" t="s">
        <v>300</v>
      </c>
      <c r="R135" s="1" t="s">
        <v>1205</v>
      </c>
      <c r="S135" s="1"/>
      <c r="T135" s="1"/>
    </row>
    <row r="136" spans="1:20">
      <c r="A136" s="1">
        <v>140</v>
      </c>
      <c r="B136" s="1" t="s">
        <v>21</v>
      </c>
      <c r="C136" s="1" t="s">
        <v>22</v>
      </c>
      <c r="D136" s="1">
        <v>519</v>
      </c>
      <c r="E136" s="1" t="s">
        <v>301</v>
      </c>
      <c r="F136" s="1" t="s">
        <v>1646</v>
      </c>
      <c r="G136" s="1"/>
      <c r="H136" s="5">
        <v>200000</v>
      </c>
      <c r="I136" s="6">
        <v>33200</v>
      </c>
      <c r="J136" s="5">
        <v>20510</v>
      </c>
      <c r="K136" s="5">
        <v>32390</v>
      </c>
      <c r="L136" s="5">
        <v>55650</v>
      </c>
      <c r="M136" s="5">
        <f t="shared" si="4"/>
        <v>141750</v>
      </c>
      <c r="N136" s="5"/>
      <c r="O136" s="8">
        <f t="shared" si="5"/>
        <v>58250</v>
      </c>
      <c r="P136" s="7" t="s">
        <v>57</v>
      </c>
      <c r="Q136" s="3" t="s">
        <v>302</v>
      </c>
      <c r="R136" s="1" t="s">
        <v>1206</v>
      </c>
      <c r="S136" s="1"/>
      <c r="T136" s="1"/>
    </row>
    <row r="137" spans="1:20">
      <c r="A137" s="1">
        <v>141</v>
      </c>
      <c r="B137" s="1" t="s">
        <v>21</v>
      </c>
      <c r="C137" s="1" t="s">
        <v>22</v>
      </c>
      <c r="D137" s="1">
        <v>519</v>
      </c>
      <c r="E137" s="1" t="s">
        <v>303</v>
      </c>
      <c r="F137" s="1" t="s">
        <v>1647</v>
      </c>
      <c r="G137" s="1"/>
      <c r="H137" s="5">
        <v>200000</v>
      </c>
      <c r="I137" s="6">
        <v>33200</v>
      </c>
      <c r="J137" s="5">
        <v>20510</v>
      </c>
      <c r="K137" s="5">
        <v>32390</v>
      </c>
      <c r="L137" s="5">
        <v>55650</v>
      </c>
      <c r="M137" s="5">
        <f t="shared" si="4"/>
        <v>141750</v>
      </c>
      <c r="N137" s="5"/>
      <c r="O137" s="8">
        <f t="shared" si="5"/>
        <v>58250</v>
      </c>
      <c r="P137" s="7" t="s">
        <v>43</v>
      </c>
      <c r="Q137" s="3" t="s">
        <v>304</v>
      </c>
      <c r="R137" s="1" t="s">
        <v>1126</v>
      </c>
      <c r="S137" s="1"/>
      <c r="T137" s="1"/>
    </row>
    <row r="138" spans="1:20">
      <c r="A138" s="1">
        <v>142</v>
      </c>
      <c r="B138" s="1" t="s">
        <v>21</v>
      </c>
      <c r="C138" s="1" t="s">
        <v>22</v>
      </c>
      <c r="D138" s="1">
        <v>520</v>
      </c>
      <c r="E138" s="1" t="s">
        <v>305</v>
      </c>
      <c r="F138" s="1" t="s">
        <v>1648</v>
      </c>
      <c r="G138" s="1"/>
      <c r="H138" s="5">
        <v>200000</v>
      </c>
      <c r="I138" s="6">
        <v>16420</v>
      </c>
      <c r="J138" s="5">
        <v>12780</v>
      </c>
      <c r="K138" s="5">
        <v>19280</v>
      </c>
      <c r="L138" s="5">
        <v>20190</v>
      </c>
      <c r="M138" s="5">
        <f t="shared" si="4"/>
        <v>68670</v>
      </c>
      <c r="N138" s="5"/>
      <c r="O138" s="8">
        <f t="shared" si="5"/>
        <v>131330</v>
      </c>
      <c r="P138" s="7" t="s">
        <v>27</v>
      </c>
      <c r="Q138" s="3" t="s">
        <v>306</v>
      </c>
      <c r="R138" s="1" t="s">
        <v>1207</v>
      </c>
      <c r="S138" s="1"/>
      <c r="T138" s="1"/>
    </row>
    <row r="139" spans="1:20">
      <c r="A139" s="1">
        <v>143</v>
      </c>
      <c r="B139" s="1" t="s">
        <v>21</v>
      </c>
      <c r="C139" s="1" t="s">
        <v>22</v>
      </c>
      <c r="D139" s="1">
        <v>520</v>
      </c>
      <c r="E139" s="1" t="s">
        <v>307</v>
      </c>
      <c r="F139" s="1" t="s">
        <v>1649</v>
      </c>
      <c r="G139" s="1"/>
      <c r="H139" s="5">
        <v>200000</v>
      </c>
      <c r="I139" s="6">
        <v>16420</v>
      </c>
      <c r="J139" s="5">
        <v>12780</v>
      </c>
      <c r="K139" s="5">
        <v>19280</v>
      </c>
      <c r="L139" s="5">
        <v>20190</v>
      </c>
      <c r="M139" s="5">
        <f t="shared" si="4"/>
        <v>68670</v>
      </c>
      <c r="N139" s="5"/>
      <c r="O139" s="8">
        <f t="shared" si="5"/>
        <v>131330</v>
      </c>
      <c r="P139" s="7" t="s">
        <v>34</v>
      </c>
      <c r="Q139" s="3" t="s">
        <v>308</v>
      </c>
      <c r="R139" s="1" t="s">
        <v>1208</v>
      </c>
      <c r="S139" s="1"/>
      <c r="T139" s="1"/>
    </row>
    <row r="140" spans="1:20">
      <c r="A140" s="1">
        <v>144</v>
      </c>
      <c r="B140" s="1" t="s">
        <v>21</v>
      </c>
      <c r="C140" s="1" t="s">
        <v>22</v>
      </c>
      <c r="D140" s="1">
        <v>521</v>
      </c>
      <c r="E140" s="1" t="s">
        <v>309</v>
      </c>
      <c r="F140" s="1" t="s">
        <v>1650</v>
      </c>
      <c r="G140" s="1"/>
      <c r="H140" s="5">
        <v>200000</v>
      </c>
      <c r="I140" s="6">
        <v>34130</v>
      </c>
      <c r="J140" s="5">
        <v>39710</v>
      </c>
      <c r="K140" s="5">
        <v>38610</v>
      </c>
      <c r="L140" s="5">
        <v>40550</v>
      </c>
      <c r="M140" s="5">
        <f t="shared" si="4"/>
        <v>153000</v>
      </c>
      <c r="N140" s="5"/>
      <c r="O140" s="8">
        <f t="shared" si="5"/>
        <v>47000</v>
      </c>
      <c r="P140" s="7" t="s">
        <v>43</v>
      </c>
      <c r="Q140" s="3" t="s">
        <v>310</v>
      </c>
      <c r="R140" s="1" t="s">
        <v>1129</v>
      </c>
      <c r="S140" s="1"/>
      <c r="T140" s="1"/>
    </row>
    <row r="141" spans="1:20">
      <c r="A141" s="1">
        <v>145</v>
      </c>
      <c r="B141" s="1" t="s">
        <v>21</v>
      </c>
      <c r="C141" s="1" t="s">
        <v>22</v>
      </c>
      <c r="D141" s="1">
        <v>521</v>
      </c>
      <c r="E141" s="1" t="s">
        <v>311</v>
      </c>
      <c r="F141" s="1" t="s">
        <v>1651</v>
      </c>
      <c r="G141" s="1"/>
      <c r="H141" s="5">
        <v>200000</v>
      </c>
      <c r="I141" s="6">
        <v>34130</v>
      </c>
      <c r="J141" s="5">
        <v>39710</v>
      </c>
      <c r="K141" s="5">
        <v>38610</v>
      </c>
      <c r="L141" s="5">
        <v>40550</v>
      </c>
      <c r="M141" s="5">
        <f t="shared" si="4"/>
        <v>153000</v>
      </c>
      <c r="N141" s="5"/>
      <c r="O141" s="8">
        <f t="shared" si="5"/>
        <v>47000</v>
      </c>
      <c r="P141" s="7" t="s">
        <v>43</v>
      </c>
      <c r="Q141" s="3" t="s">
        <v>312</v>
      </c>
      <c r="R141" s="1" t="s">
        <v>1209</v>
      </c>
      <c r="S141" s="1"/>
      <c r="T141" s="1"/>
    </row>
    <row r="142" spans="1:20">
      <c r="A142" s="1">
        <v>146</v>
      </c>
      <c r="B142" s="1" t="s">
        <v>21</v>
      </c>
      <c r="C142" s="1" t="s">
        <v>22</v>
      </c>
      <c r="D142" s="1">
        <v>601</v>
      </c>
      <c r="E142" s="1" t="s">
        <v>313</v>
      </c>
      <c r="F142" s="1" t="s">
        <v>1652</v>
      </c>
      <c r="G142" s="1"/>
      <c r="H142" s="5">
        <v>200000</v>
      </c>
      <c r="I142" s="6">
        <v>54070</v>
      </c>
      <c r="J142" s="5">
        <v>17710</v>
      </c>
      <c r="K142" s="5">
        <v>24860</v>
      </c>
      <c r="L142" s="5">
        <v>39430</v>
      </c>
      <c r="M142" s="5">
        <f t="shared" si="4"/>
        <v>136070</v>
      </c>
      <c r="N142" s="5"/>
      <c r="O142" s="8">
        <f t="shared" si="5"/>
        <v>63930</v>
      </c>
      <c r="P142" s="7" t="s">
        <v>43</v>
      </c>
      <c r="Q142" s="3" t="s">
        <v>314</v>
      </c>
      <c r="R142" s="1" t="s">
        <v>1210</v>
      </c>
      <c r="S142" s="1"/>
      <c r="T142" s="1"/>
    </row>
    <row r="143" spans="1:20">
      <c r="A143" s="1">
        <v>147</v>
      </c>
      <c r="B143" s="1" t="s">
        <v>21</v>
      </c>
      <c r="C143" s="1" t="s">
        <v>22</v>
      </c>
      <c r="D143" s="1">
        <v>602</v>
      </c>
      <c r="E143" s="1" t="s">
        <v>315</v>
      </c>
      <c r="F143" s="1" t="s">
        <v>1653</v>
      </c>
      <c r="G143" s="1"/>
      <c r="H143" s="5">
        <v>200000</v>
      </c>
      <c r="I143" s="6">
        <v>29440</v>
      </c>
      <c r="J143" s="5">
        <v>15580</v>
      </c>
      <c r="K143" s="5">
        <v>26540</v>
      </c>
      <c r="L143" s="5">
        <v>35190</v>
      </c>
      <c r="M143" s="5">
        <f t="shared" si="4"/>
        <v>106750</v>
      </c>
      <c r="N143" s="5"/>
      <c r="O143" s="8">
        <f t="shared" si="5"/>
        <v>93250</v>
      </c>
      <c r="P143" s="7" t="s">
        <v>27</v>
      </c>
      <c r="Q143" s="3" t="s">
        <v>316</v>
      </c>
      <c r="R143" s="1" t="s">
        <v>1211</v>
      </c>
      <c r="S143" s="1"/>
      <c r="T143" s="1"/>
    </row>
    <row r="144" spans="1:20">
      <c r="A144" s="1">
        <v>148</v>
      </c>
      <c r="B144" s="1" t="s">
        <v>21</v>
      </c>
      <c r="C144" s="1" t="s">
        <v>22</v>
      </c>
      <c r="D144" s="1">
        <v>603</v>
      </c>
      <c r="E144" s="1" t="s">
        <v>317</v>
      </c>
      <c r="F144" s="1" t="s">
        <v>1654</v>
      </c>
      <c r="G144" s="1"/>
      <c r="H144" s="5">
        <v>200000</v>
      </c>
      <c r="I144" s="6">
        <v>24080</v>
      </c>
      <c r="J144" s="5">
        <v>25800</v>
      </c>
      <c r="K144" s="5">
        <v>41700</v>
      </c>
      <c r="L144" s="5">
        <v>64730</v>
      </c>
      <c r="M144" s="5">
        <f t="shared" si="4"/>
        <v>156310</v>
      </c>
      <c r="N144" s="5"/>
      <c r="O144" s="8">
        <f t="shared" si="5"/>
        <v>43690</v>
      </c>
      <c r="P144" s="7" t="s">
        <v>27</v>
      </c>
      <c r="Q144" s="3" t="s">
        <v>318</v>
      </c>
      <c r="R144" s="1" t="s">
        <v>1212</v>
      </c>
      <c r="S144" s="1"/>
      <c r="T144" s="1"/>
    </row>
    <row r="145" spans="1:21">
      <c r="A145" s="1">
        <v>149</v>
      </c>
      <c r="B145" s="1" t="s">
        <v>21</v>
      </c>
      <c r="C145" s="1" t="s">
        <v>22</v>
      </c>
      <c r="D145" s="1">
        <v>604</v>
      </c>
      <c r="E145" s="1" t="s">
        <v>319</v>
      </c>
      <c r="F145" s="1" t="s">
        <v>1655</v>
      </c>
      <c r="G145" s="1"/>
      <c r="H145" s="5">
        <v>200000</v>
      </c>
      <c r="I145" s="6">
        <v>45280</v>
      </c>
      <c r="J145" s="5">
        <v>24400</v>
      </c>
      <c r="K145" s="5">
        <v>38740</v>
      </c>
      <c r="L145" s="5">
        <v>65750</v>
      </c>
      <c r="M145" s="5">
        <f t="shared" si="4"/>
        <v>174170</v>
      </c>
      <c r="N145" s="5"/>
      <c r="O145" s="8">
        <f t="shared" si="5"/>
        <v>25830</v>
      </c>
      <c r="P145" s="7" t="s">
        <v>34</v>
      </c>
      <c r="Q145" s="3" t="s">
        <v>320</v>
      </c>
      <c r="R145" s="1" t="s">
        <v>1213</v>
      </c>
      <c r="S145" s="1"/>
      <c r="T145" s="1"/>
    </row>
    <row r="146" spans="1:21">
      <c r="A146" s="1">
        <v>150</v>
      </c>
      <c r="B146" s="1" t="s">
        <v>21</v>
      </c>
      <c r="C146" s="1" t="s">
        <v>22</v>
      </c>
      <c r="D146" s="1">
        <v>605</v>
      </c>
      <c r="E146" s="1" t="s">
        <v>321</v>
      </c>
      <c r="F146" s="1" t="s">
        <v>1656</v>
      </c>
      <c r="G146" s="1"/>
      <c r="H146" s="5">
        <v>200000</v>
      </c>
      <c r="I146" s="6">
        <v>19680</v>
      </c>
      <c r="J146" s="5">
        <v>23790</v>
      </c>
      <c r="K146" s="5">
        <v>36510</v>
      </c>
      <c r="L146" s="5">
        <v>54110</v>
      </c>
      <c r="M146" s="5">
        <f t="shared" si="4"/>
        <v>134090</v>
      </c>
      <c r="N146" s="5"/>
      <c r="O146" s="8">
        <f t="shared" si="5"/>
        <v>65910</v>
      </c>
      <c r="P146" s="7" t="s">
        <v>27</v>
      </c>
      <c r="Q146" s="3" t="s">
        <v>322</v>
      </c>
      <c r="R146" s="1" t="s">
        <v>1214</v>
      </c>
      <c r="S146" s="1"/>
      <c r="T146" s="1"/>
    </row>
    <row r="147" spans="1:21">
      <c r="A147" s="1">
        <v>151</v>
      </c>
      <c r="B147" s="1" t="s">
        <v>21</v>
      </c>
      <c r="C147" s="1" t="s">
        <v>22</v>
      </c>
      <c r="D147" s="1">
        <v>606</v>
      </c>
      <c r="E147" s="1" t="s">
        <v>323</v>
      </c>
      <c r="F147" s="1" t="s">
        <v>1657</v>
      </c>
      <c r="G147" s="1"/>
      <c r="H147" s="5">
        <v>200000</v>
      </c>
      <c r="I147" s="6">
        <v>10450</v>
      </c>
      <c r="J147" s="5">
        <v>9490</v>
      </c>
      <c r="K147" s="5">
        <v>11480</v>
      </c>
      <c r="L147" s="5">
        <v>13730</v>
      </c>
      <c r="M147" s="5">
        <f t="shared" si="4"/>
        <v>45150</v>
      </c>
      <c r="N147" s="5"/>
      <c r="O147" s="8">
        <f t="shared" si="5"/>
        <v>154850</v>
      </c>
      <c r="P147" s="7" t="s">
        <v>24</v>
      </c>
      <c r="Q147" s="3" t="s">
        <v>324</v>
      </c>
      <c r="R147" s="1" t="s">
        <v>1215</v>
      </c>
      <c r="S147" s="1"/>
      <c r="T147" s="1"/>
    </row>
    <row r="148" spans="1:21">
      <c r="A148" s="1">
        <v>152</v>
      </c>
      <c r="B148" s="1" t="s">
        <v>21</v>
      </c>
      <c r="C148" s="1" t="s">
        <v>22</v>
      </c>
      <c r="D148" s="1">
        <v>606</v>
      </c>
      <c r="E148" s="1" t="s">
        <v>325</v>
      </c>
      <c r="F148" s="1" t="s">
        <v>1658</v>
      </c>
      <c r="G148" s="1"/>
      <c r="H148" s="5">
        <v>200000</v>
      </c>
      <c r="I148" s="6">
        <v>10450</v>
      </c>
      <c r="J148" s="5">
        <v>9490</v>
      </c>
      <c r="K148" s="5">
        <v>11480</v>
      </c>
      <c r="L148" s="5">
        <v>13730</v>
      </c>
      <c r="M148" s="5">
        <f t="shared" si="4"/>
        <v>45150</v>
      </c>
      <c r="N148" s="5"/>
      <c r="O148" s="8">
        <f t="shared" si="5"/>
        <v>154850</v>
      </c>
      <c r="P148" s="7" t="s">
        <v>24</v>
      </c>
      <c r="Q148" s="3" t="s">
        <v>326</v>
      </c>
      <c r="R148" s="1" t="s">
        <v>1147</v>
      </c>
      <c r="S148" s="1"/>
      <c r="T148" s="1"/>
    </row>
    <row r="149" spans="1:21">
      <c r="A149" s="1">
        <v>153</v>
      </c>
      <c r="B149" s="1" t="s">
        <v>21</v>
      </c>
      <c r="C149" s="1" t="s">
        <v>22</v>
      </c>
      <c r="D149" s="1">
        <v>607</v>
      </c>
      <c r="E149" s="1" t="s">
        <v>327</v>
      </c>
      <c r="F149" s="1" t="s">
        <v>1659</v>
      </c>
      <c r="G149" s="1"/>
      <c r="H149" s="5">
        <v>200000</v>
      </c>
      <c r="I149" s="6">
        <f>13970*2</f>
        <v>27940</v>
      </c>
      <c r="J149" s="5">
        <f>9280*2</f>
        <v>18560</v>
      </c>
      <c r="K149" s="5">
        <f>26830*2</f>
        <v>53660</v>
      </c>
      <c r="L149" s="5">
        <f>31520*2</f>
        <v>63040</v>
      </c>
      <c r="M149" s="5">
        <f t="shared" si="4"/>
        <v>163200</v>
      </c>
      <c r="N149" s="5"/>
      <c r="O149" s="8">
        <f t="shared" si="5"/>
        <v>36800</v>
      </c>
      <c r="P149" s="7" t="s">
        <v>27</v>
      </c>
      <c r="Q149" s="3" t="s">
        <v>328</v>
      </c>
      <c r="R149" s="1" t="s">
        <v>1216</v>
      </c>
      <c r="S149" s="1"/>
      <c r="T149" s="1"/>
    </row>
    <row r="150" spans="1:21">
      <c r="A150" s="1">
        <v>154</v>
      </c>
      <c r="B150" s="1" t="s">
        <v>21</v>
      </c>
      <c r="C150" s="1" t="s">
        <v>22</v>
      </c>
      <c r="D150" s="1">
        <v>607</v>
      </c>
      <c r="E150" s="1" t="s">
        <v>329</v>
      </c>
      <c r="F150" s="1" t="s">
        <v>1101</v>
      </c>
      <c r="G150" s="1"/>
      <c r="H150" s="5">
        <v>0</v>
      </c>
      <c r="I150" s="6"/>
      <c r="J150" s="5"/>
      <c r="K150" s="5"/>
      <c r="L150" s="5"/>
      <c r="M150" s="5">
        <f t="shared" si="4"/>
        <v>0</v>
      </c>
      <c r="N150" s="5"/>
      <c r="O150" s="8">
        <f t="shared" si="5"/>
        <v>0</v>
      </c>
      <c r="P150" s="7"/>
      <c r="Q150" s="3"/>
      <c r="R150" s="1" t="s">
        <v>1101</v>
      </c>
      <c r="S150" s="1"/>
      <c r="T150" s="1"/>
    </row>
    <row r="151" spans="1:21">
      <c r="A151" s="1">
        <v>155</v>
      </c>
      <c r="B151" s="1" t="s">
        <v>21</v>
      </c>
      <c r="C151" s="1" t="s">
        <v>22</v>
      </c>
      <c r="D151" s="1">
        <v>608</v>
      </c>
      <c r="E151" s="1" t="s">
        <v>330</v>
      </c>
      <c r="F151" s="1" t="s">
        <v>1101</v>
      </c>
      <c r="G151" s="1"/>
      <c r="H151" s="5"/>
      <c r="I151" s="6"/>
      <c r="J151" s="5"/>
      <c r="K151" s="5"/>
      <c r="L151" s="5"/>
      <c r="M151" s="5">
        <f t="shared" si="4"/>
        <v>0</v>
      </c>
      <c r="N151" s="5"/>
      <c r="O151" s="8">
        <f t="shared" si="5"/>
        <v>0</v>
      </c>
      <c r="P151" s="7"/>
      <c r="Q151" s="3"/>
      <c r="R151" s="1" t="s">
        <v>1101</v>
      </c>
      <c r="S151" s="1"/>
      <c r="T151" s="1"/>
      <c r="U151" s="4"/>
    </row>
    <row r="152" spans="1:21">
      <c r="A152" s="1">
        <v>156</v>
      </c>
      <c r="B152" s="1" t="s">
        <v>21</v>
      </c>
      <c r="C152" s="1" t="s">
        <v>22</v>
      </c>
      <c r="D152" s="1">
        <v>608</v>
      </c>
      <c r="E152" s="1" t="s">
        <v>331</v>
      </c>
      <c r="F152" s="1" t="s">
        <v>1660</v>
      </c>
      <c r="G152" s="1"/>
      <c r="H152" s="5">
        <v>200000</v>
      </c>
      <c r="I152" s="6">
        <v>13530</v>
      </c>
      <c r="J152" s="5">
        <v>13680</v>
      </c>
      <c r="K152" s="5">
        <v>12560</v>
      </c>
      <c r="L152" s="5">
        <f>11370*2</f>
        <v>22740</v>
      </c>
      <c r="M152" s="5">
        <f t="shared" si="4"/>
        <v>62510</v>
      </c>
      <c r="N152" s="5"/>
      <c r="O152" s="8">
        <f t="shared" si="5"/>
        <v>137490</v>
      </c>
      <c r="P152" s="7" t="s">
        <v>211</v>
      </c>
      <c r="Q152" s="3" t="s">
        <v>332</v>
      </c>
      <c r="R152" s="1" t="s">
        <v>1217</v>
      </c>
      <c r="S152" s="1"/>
      <c r="T152" s="1"/>
    </row>
    <row r="153" spans="1:21">
      <c r="A153" s="1">
        <v>157</v>
      </c>
      <c r="B153" s="1" t="s">
        <v>21</v>
      </c>
      <c r="C153" s="1" t="s">
        <v>22</v>
      </c>
      <c r="D153" s="1">
        <v>609</v>
      </c>
      <c r="E153" s="1" t="s">
        <v>333</v>
      </c>
      <c r="F153" s="1" t="s">
        <v>1661</v>
      </c>
      <c r="G153" s="1"/>
      <c r="H153" s="5">
        <v>200000</v>
      </c>
      <c r="I153" s="6">
        <v>16180</v>
      </c>
      <c r="J153" s="5">
        <v>35510</v>
      </c>
      <c r="K153" s="5">
        <v>24430</v>
      </c>
      <c r="L153" s="5">
        <v>28070</v>
      </c>
      <c r="M153" s="5">
        <f t="shared" si="4"/>
        <v>104190</v>
      </c>
      <c r="N153" s="5"/>
      <c r="O153" s="8">
        <f t="shared" si="5"/>
        <v>95810</v>
      </c>
      <c r="P153" s="7" t="s">
        <v>27</v>
      </c>
      <c r="Q153" s="3" t="s">
        <v>334</v>
      </c>
      <c r="R153" s="1" t="s">
        <v>1218</v>
      </c>
      <c r="S153" s="1"/>
      <c r="T153" s="1"/>
    </row>
    <row r="154" spans="1:21">
      <c r="A154" s="1">
        <v>158</v>
      </c>
      <c r="B154" s="1" t="s">
        <v>21</v>
      </c>
      <c r="C154" s="1" t="s">
        <v>22</v>
      </c>
      <c r="D154" s="1">
        <v>609</v>
      </c>
      <c r="E154" s="1" t="s">
        <v>335</v>
      </c>
      <c r="F154" s="1" t="s">
        <v>1662</v>
      </c>
      <c r="G154" s="12"/>
      <c r="H154" s="5">
        <v>200000</v>
      </c>
      <c r="I154" s="6">
        <v>15580</v>
      </c>
      <c r="J154" s="5">
        <v>35510</v>
      </c>
      <c r="K154" s="5">
        <v>24430</v>
      </c>
      <c r="L154" s="5">
        <v>28070</v>
      </c>
      <c r="M154" s="5">
        <f t="shared" si="4"/>
        <v>103590</v>
      </c>
      <c r="N154" s="5"/>
      <c r="O154" s="8">
        <f t="shared" si="5"/>
        <v>96410</v>
      </c>
      <c r="P154" s="7"/>
      <c r="Q154" s="3"/>
      <c r="R154" s="1" t="s">
        <v>1101</v>
      </c>
      <c r="S154" s="1"/>
      <c r="T154" s="1"/>
    </row>
    <row r="155" spans="1:21">
      <c r="A155" s="1">
        <v>159</v>
      </c>
      <c r="B155" s="1" t="s">
        <v>21</v>
      </c>
      <c r="C155" s="1" t="s">
        <v>22</v>
      </c>
      <c r="D155" s="1">
        <v>610</v>
      </c>
      <c r="E155" s="1" t="s">
        <v>336</v>
      </c>
      <c r="F155" s="1" t="s">
        <v>1663</v>
      </c>
      <c r="G155" s="1"/>
      <c r="H155" s="5">
        <v>200000</v>
      </c>
      <c r="I155" s="6">
        <v>17230</v>
      </c>
      <c r="J155" s="5">
        <v>11330</v>
      </c>
      <c r="K155" s="5">
        <v>29700</v>
      </c>
      <c r="L155" s="5">
        <v>40100</v>
      </c>
      <c r="M155" s="5">
        <f t="shared" si="4"/>
        <v>98360</v>
      </c>
      <c r="N155" s="5"/>
      <c r="O155" s="8">
        <f t="shared" si="5"/>
        <v>101640</v>
      </c>
      <c r="P155" s="7" t="s">
        <v>337</v>
      </c>
      <c r="Q155" s="3" t="s">
        <v>338</v>
      </c>
      <c r="R155" s="1" t="s">
        <v>1219</v>
      </c>
      <c r="S155" s="1"/>
      <c r="T155" s="1"/>
    </row>
    <row r="156" spans="1:21">
      <c r="A156" s="1">
        <v>160</v>
      </c>
      <c r="B156" s="1" t="s">
        <v>21</v>
      </c>
      <c r="C156" s="1" t="s">
        <v>22</v>
      </c>
      <c r="D156" s="1">
        <v>610</v>
      </c>
      <c r="E156" s="1" t="s">
        <v>339</v>
      </c>
      <c r="F156" s="1" t="s">
        <v>1664</v>
      </c>
      <c r="G156" s="1"/>
      <c r="H156" s="5">
        <v>200000</v>
      </c>
      <c r="I156" s="6">
        <v>17230</v>
      </c>
      <c r="J156" s="5">
        <v>11330</v>
      </c>
      <c r="K156" s="5">
        <v>29700</v>
      </c>
      <c r="L156" s="5">
        <v>40100</v>
      </c>
      <c r="M156" s="5">
        <f t="shared" si="4"/>
        <v>98360</v>
      </c>
      <c r="N156" s="5"/>
      <c r="O156" s="8">
        <f t="shared" si="5"/>
        <v>101640</v>
      </c>
      <c r="P156" s="7" t="s">
        <v>34</v>
      </c>
      <c r="Q156" s="3" t="s">
        <v>340</v>
      </c>
      <c r="R156" s="1" t="s">
        <v>1220</v>
      </c>
      <c r="S156" s="1"/>
      <c r="T156" s="1"/>
    </row>
    <row r="157" spans="1:21">
      <c r="A157" s="1">
        <v>161</v>
      </c>
      <c r="B157" s="1" t="s">
        <v>21</v>
      </c>
      <c r="C157" s="1" t="s">
        <v>22</v>
      </c>
      <c r="D157" s="1">
        <v>611</v>
      </c>
      <c r="E157" s="1" t="s">
        <v>341</v>
      </c>
      <c r="F157" s="1" t="s">
        <v>1665</v>
      </c>
      <c r="G157" s="1"/>
      <c r="H157" s="5">
        <v>200000</v>
      </c>
      <c r="I157" s="6">
        <v>10840</v>
      </c>
      <c r="J157" s="5">
        <v>8240</v>
      </c>
      <c r="K157" s="5">
        <v>5380</v>
      </c>
      <c r="L157" s="5">
        <v>19070</v>
      </c>
      <c r="M157" s="5">
        <f t="shared" si="4"/>
        <v>43530</v>
      </c>
      <c r="N157" s="5"/>
      <c r="O157" s="8">
        <f t="shared" si="5"/>
        <v>156470</v>
      </c>
      <c r="P157" s="7"/>
      <c r="Q157" s="3"/>
      <c r="R157" s="1" t="s">
        <v>1101</v>
      </c>
      <c r="S157" s="1"/>
      <c r="T157" s="1"/>
    </row>
    <row r="158" spans="1:21">
      <c r="A158" s="1">
        <v>162</v>
      </c>
      <c r="B158" s="1" t="s">
        <v>21</v>
      </c>
      <c r="C158" s="1" t="s">
        <v>22</v>
      </c>
      <c r="D158" s="1">
        <v>611</v>
      </c>
      <c r="E158" s="1" t="s">
        <v>342</v>
      </c>
      <c r="F158" s="1" t="s">
        <v>1666</v>
      </c>
      <c r="G158" s="1"/>
      <c r="H158" s="5">
        <v>200000</v>
      </c>
      <c r="I158" s="6">
        <v>10840</v>
      </c>
      <c r="J158" s="5">
        <v>8240</v>
      </c>
      <c r="K158" s="5">
        <v>5380</v>
      </c>
      <c r="L158" s="5">
        <v>19070</v>
      </c>
      <c r="M158" s="5">
        <f t="shared" si="4"/>
        <v>43530</v>
      </c>
      <c r="N158" s="5"/>
      <c r="O158" s="8">
        <f t="shared" si="5"/>
        <v>156470</v>
      </c>
      <c r="P158" s="7" t="s">
        <v>27</v>
      </c>
      <c r="Q158" s="3" t="s">
        <v>343</v>
      </c>
      <c r="R158" s="1" t="s">
        <v>1221</v>
      </c>
      <c r="S158" s="1"/>
      <c r="T158" s="1"/>
    </row>
    <row r="159" spans="1:21">
      <c r="A159" s="1">
        <v>163</v>
      </c>
      <c r="B159" s="1" t="s">
        <v>21</v>
      </c>
      <c r="C159" s="1" t="s">
        <v>22</v>
      </c>
      <c r="D159" s="1">
        <v>612</v>
      </c>
      <c r="E159" s="1" t="s">
        <v>344</v>
      </c>
      <c r="F159" s="1" t="s">
        <v>1667</v>
      </c>
      <c r="G159" s="1"/>
      <c r="H159" s="5">
        <v>200000</v>
      </c>
      <c r="I159" s="6">
        <v>20890</v>
      </c>
      <c r="J159" s="5">
        <v>17460</v>
      </c>
      <c r="K159" s="5">
        <v>24800</v>
      </c>
      <c r="L159" s="5">
        <v>31330</v>
      </c>
      <c r="M159" s="5">
        <f t="shared" si="4"/>
        <v>94480</v>
      </c>
      <c r="N159" s="5"/>
      <c r="O159" s="8">
        <f t="shared" si="5"/>
        <v>105520</v>
      </c>
      <c r="P159" s="7" t="s">
        <v>34</v>
      </c>
      <c r="Q159" s="3" t="s">
        <v>345</v>
      </c>
      <c r="R159" s="1" t="s">
        <v>1222</v>
      </c>
      <c r="S159" s="1"/>
      <c r="T159" s="1"/>
    </row>
    <row r="160" spans="1:21">
      <c r="A160" s="1">
        <v>164</v>
      </c>
      <c r="B160" s="1" t="s">
        <v>21</v>
      </c>
      <c r="C160" s="1" t="s">
        <v>22</v>
      </c>
      <c r="D160" s="1">
        <v>612</v>
      </c>
      <c r="E160" s="1" t="s">
        <v>346</v>
      </c>
      <c r="F160" s="1" t="s">
        <v>1668</v>
      </c>
      <c r="G160" s="1"/>
      <c r="H160" s="5">
        <v>200000</v>
      </c>
      <c r="I160" s="6">
        <v>20890</v>
      </c>
      <c r="J160" s="5">
        <v>17460</v>
      </c>
      <c r="K160" s="5">
        <v>24800</v>
      </c>
      <c r="L160" s="5">
        <v>31330</v>
      </c>
      <c r="M160" s="5">
        <f t="shared" si="4"/>
        <v>94480</v>
      </c>
      <c r="N160" s="5"/>
      <c r="O160" s="8">
        <f t="shared" si="5"/>
        <v>105520</v>
      </c>
      <c r="P160" s="7" t="s">
        <v>43</v>
      </c>
      <c r="Q160" s="3" t="s">
        <v>347</v>
      </c>
      <c r="R160" s="1" t="s">
        <v>1223</v>
      </c>
      <c r="S160" s="1"/>
      <c r="T160" s="1"/>
    </row>
    <row r="161" spans="1:20">
      <c r="A161" s="1">
        <v>165</v>
      </c>
      <c r="B161" s="1" t="s">
        <v>21</v>
      </c>
      <c r="C161" s="1" t="s">
        <v>22</v>
      </c>
      <c r="D161" s="1">
        <v>613</v>
      </c>
      <c r="E161" s="1" t="s">
        <v>348</v>
      </c>
      <c r="F161" s="1" t="s">
        <v>1669</v>
      </c>
      <c r="G161" s="1"/>
      <c r="H161" s="5">
        <v>200000</v>
      </c>
      <c r="I161" s="6">
        <v>22920</v>
      </c>
      <c r="J161" s="5">
        <v>22130</v>
      </c>
      <c r="K161" s="5">
        <v>25850</v>
      </c>
      <c r="L161" s="5">
        <v>26330</v>
      </c>
      <c r="M161" s="5">
        <f t="shared" si="4"/>
        <v>97230</v>
      </c>
      <c r="N161" s="5"/>
      <c r="O161" s="8">
        <f t="shared" si="5"/>
        <v>102770</v>
      </c>
      <c r="P161" s="7" t="s">
        <v>27</v>
      </c>
      <c r="Q161" s="3" t="s">
        <v>349</v>
      </c>
      <c r="R161" s="1" t="s">
        <v>1126</v>
      </c>
      <c r="S161" s="1"/>
      <c r="T161" s="1"/>
    </row>
    <row r="162" spans="1:20">
      <c r="A162" s="1">
        <v>166</v>
      </c>
      <c r="B162" s="1" t="s">
        <v>21</v>
      </c>
      <c r="C162" s="1" t="s">
        <v>22</v>
      </c>
      <c r="D162" s="1">
        <v>613</v>
      </c>
      <c r="E162" s="1" t="s">
        <v>350</v>
      </c>
      <c r="F162" s="1" t="s">
        <v>1670</v>
      </c>
      <c r="G162" s="1"/>
      <c r="H162" s="5">
        <v>200000</v>
      </c>
      <c r="I162" s="6">
        <v>22920</v>
      </c>
      <c r="J162" s="5">
        <v>22130</v>
      </c>
      <c r="K162" s="5">
        <v>25850</v>
      </c>
      <c r="L162" s="5">
        <v>26330</v>
      </c>
      <c r="M162" s="5">
        <f t="shared" si="4"/>
        <v>97230</v>
      </c>
      <c r="N162" s="5"/>
      <c r="O162" s="8">
        <f t="shared" si="5"/>
        <v>102770</v>
      </c>
      <c r="P162" s="7" t="s">
        <v>34</v>
      </c>
      <c r="Q162" s="3" t="s">
        <v>351</v>
      </c>
      <c r="R162" s="1" t="s">
        <v>1224</v>
      </c>
      <c r="S162" s="1"/>
      <c r="T162" s="1"/>
    </row>
    <row r="163" spans="1:20">
      <c r="A163" s="1">
        <v>167</v>
      </c>
      <c r="B163" s="1" t="s">
        <v>21</v>
      </c>
      <c r="C163" s="1" t="s">
        <v>22</v>
      </c>
      <c r="D163" s="1">
        <v>614</v>
      </c>
      <c r="E163" s="1" t="s">
        <v>352</v>
      </c>
      <c r="F163" s="1" t="s">
        <v>1671</v>
      </c>
      <c r="G163" s="1"/>
      <c r="H163" s="5">
        <v>200000</v>
      </c>
      <c r="I163" s="6">
        <v>16980</v>
      </c>
      <c r="J163" s="5">
        <v>11140</v>
      </c>
      <c r="K163" s="5">
        <v>15640</v>
      </c>
      <c r="L163" s="5">
        <v>26870</v>
      </c>
      <c r="M163" s="5">
        <f t="shared" si="4"/>
        <v>70630</v>
      </c>
      <c r="N163" s="5"/>
      <c r="O163" s="8">
        <f t="shared" si="5"/>
        <v>129370</v>
      </c>
      <c r="P163" s="7" t="s">
        <v>34</v>
      </c>
      <c r="Q163" s="3" t="s">
        <v>353</v>
      </c>
      <c r="R163" s="1" t="s">
        <v>1225</v>
      </c>
      <c r="S163" s="1"/>
      <c r="T163" s="1"/>
    </row>
    <row r="164" spans="1:20">
      <c r="A164" s="1">
        <v>168</v>
      </c>
      <c r="B164" s="1" t="s">
        <v>21</v>
      </c>
      <c r="C164" s="1" t="s">
        <v>22</v>
      </c>
      <c r="D164" s="1">
        <v>614</v>
      </c>
      <c r="E164" s="1" t="s">
        <v>354</v>
      </c>
      <c r="F164" s="1" t="s">
        <v>1672</v>
      </c>
      <c r="G164" s="1"/>
      <c r="H164" s="5">
        <v>200000</v>
      </c>
      <c r="I164" s="6">
        <v>16980</v>
      </c>
      <c r="J164" s="5">
        <v>11140</v>
      </c>
      <c r="K164" s="5">
        <v>15640</v>
      </c>
      <c r="L164" s="5">
        <v>26870</v>
      </c>
      <c r="M164" s="5">
        <f t="shared" si="4"/>
        <v>70630</v>
      </c>
      <c r="N164" s="5"/>
      <c r="O164" s="8">
        <f t="shared" si="5"/>
        <v>129370</v>
      </c>
      <c r="P164" s="7" t="s">
        <v>57</v>
      </c>
      <c r="Q164" s="3" t="s">
        <v>355</v>
      </c>
      <c r="R164" s="1" t="s">
        <v>1161</v>
      </c>
      <c r="S164" s="1"/>
      <c r="T164" s="1"/>
    </row>
    <row r="165" spans="1:20">
      <c r="A165" s="1">
        <v>169</v>
      </c>
      <c r="B165" s="1" t="s">
        <v>21</v>
      </c>
      <c r="C165" s="1" t="s">
        <v>22</v>
      </c>
      <c r="D165" s="1">
        <v>615</v>
      </c>
      <c r="E165" s="1" t="s">
        <v>356</v>
      </c>
      <c r="F165" s="1" t="s">
        <v>1673</v>
      </c>
      <c r="G165" s="1"/>
      <c r="H165" s="5">
        <v>200000</v>
      </c>
      <c r="I165" s="6">
        <v>23830</v>
      </c>
      <c r="J165" s="5">
        <v>48550</v>
      </c>
      <c r="K165" s="5">
        <v>50280</v>
      </c>
      <c r="L165" s="5">
        <v>49030</v>
      </c>
      <c r="M165" s="5">
        <f t="shared" si="4"/>
        <v>171690</v>
      </c>
      <c r="N165" s="5"/>
      <c r="O165" s="8">
        <f t="shared" si="5"/>
        <v>28310</v>
      </c>
      <c r="P165" s="7" t="s">
        <v>211</v>
      </c>
      <c r="Q165" s="3" t="s">
        <v>357</v>
      </c>
      <c r="R165" s="1" t="s">
        <v>1158</v>
      </c>
      <c r="S165" s="1"/>
      <c r="T165" s="1"/>
    </row>
    <row r="166" spans="1:20">
      <c r="A166" s="1">
        <v>170</v>
      </c>
      <c r="B166" s="1" t="s">
        <v>21</v>
      </c>
      <c r="C166" s="1" t="s">
        <v>22</v>
      </c>
      <c r="D166" s="1">
        <v>615</v>
      </c>
      <c r="E166" s="1" t="s">
        <v>358</v>
      </c>
      <c r="F166" s="1" t="s">
        <v>1674</v>
      </c>
      <c r="G166" s="1"/>
      <c r="H166" s="5">
        <v>200000</v>
      </c>
      <c r="I166" s="6">
        <v>23830</v>
      </c>
      <c r="J166" s="5">
        <v>48550</v>
      </c>
      <c r="K166" s="5">
        <v>50280</v>
      </c>
      <c r="L166" s="5">
        <v>49030</v>
      </c>
      <c r="M166" s="5">
        <f t="shared" si="4"/>
        <v>171690</v>
      </c>
      <c r="N166" s="5"/>
      <c r="O166" s="8">
        <f t="shared" si="5"/>
        <v>28310</v>
      </c>
      <c r="P166" s="7" t="s">
        <v>27</v>
      </c>
      <c r="Q166" s="3" t="s">
        <v>359</v>
      </c>
      <c r="R166" s="1" t="s">
        <v>1105</v>
      </c>
      <c r="S166" s="1"/>
      <c r="T166" s="1"/>
    </row>
    <row r="167" spans="1:20">
      <c r="A167" s="1">
        <v>171</v>
      </c>
      <c r="B167" s="1" t="s">
        <v>21</v>
      </c>
      <c r="C167" s="1" t="s">
        <v>22</v>
      </c>
      <c r="D167" s="1">
        <v>616</v>
      </c>
      <c r="E167" s="1" t="s">
        <v>360</v>
      </c>
      <c r="F167" s="1" t="s">
        <v>1675</v>
      </c>
      <c r="G167" s="1"/>
      <c r="H167" s="5">
        <v>200000</v>
      </c>
      <c r="I167" s="6">
        <v>24730</v>
      </c>
      <c r="J167" s="5">
        <v>22870</v>
      </c>
      <c r="K167" s="5">
        <v>19450</v>
      </c>
      <c r="L167" s="5">
        <v>24090</v>
      </c>
      <c r="M167" s="5">
        <f t="shared" si="4"/>
        <v>91140</v>
      </c>
      <c r="N167" s="5"/>
      <c r="O167" s="8">
        <f t="shared" si="5"/>
        <v>108860</v>
      </c>
      <c r="P167" s="7" t="s">
        <v>57</v>
      </c>
      <c r="Q167" s="3" t="s">
        <v>361</v>
      </c>
      <c r="R167" s="1" t="s">
        <v>1109</v>
      </c>
      <c r="S167" s="1"/>
      <c r="T167" s="1"/>
    </row>
    <row r="168" spans="1:20">
      <c r="A168" s="1">
        <v>172</v>
      </c>
      <c r="B168" s="1" t="s">
        <v>21</v>
      </c>
      <c r="C168" s="1" t="s">
        <v>22</v>
      </c>
      <c r="D168" s="1">
        <v>616</v>
      </c>
      <c r="E168" s="1" t="s">
        <v>362</v>
      </c>
      <c r="F168" s="1" t="s">
        <v>1676</v>
      </c>
      <c r="G168" s="1"/>
      <c r="H168" s="5">
        <v>200000</v>
      </c>
      <c r="I168" s="6">
        <v>24730</v>
      </c>
      <c r="J168" s="5">
        <v>22870</v>
      </c>
      <c r="K168" s="5">
        <v>19450</v>
      </c>
      <c r="L168" s="5">
        <v>24090</v>
      </c>
      <c r="M168" s="5">
        <f t="shared" si="4"/>
        <v>91140</v>
      </c>
      <c r="N168" s="5"/>
      <c r="O168" s="8">
        <f t="shared" si="5"/>
        <v>108860</v>
      </c>
      <c r="P168" s="7" t="s">
        <v>27</v>
      </c>
      <c r="Q168" s="3" t="s">
        <v>363</v>
      </c>
      <c r="R168" s="1" t="s">
        <v>1226</v>
      </c>
      <c r="S168" s="1"/>
      <c r="T168" s="1"/>
    </row>
    <row r="169" spans="1:20">
      <c r="A169" s="1">
        <v>173</v>
      </c>
      <c r="B169" s="1" t="s">
        <v>21</v>
      </c>
      <c r="C169" s="1" t="s">
        <v>22</v>
      </c>
      <c r="D169" s="1">
        <v>617</v>
      </c>
      <c r="E169" s="1" t="s">
        <v>364</v>
      </c>
      <c r="F169" s="1" t="s">
        <v>1677</v>
      </c>
      <c r="G169" s="1"/>
      <c r="H169" s="5">
        <v>200000</v>
      </c>
      <c r="I169" s="6">
        <v>16840</v>
      </c>
      <c r="J169" s="5">
        <v>15900</v>
      </c>
      <c r="K169" s="5">
        <v>29210</v>
      </c>
      <c r="L169" s="5">
        <v>39190</v>
      </c>
      <c r="M169" s="5">
        <f t="shared" si="4"/>
        <v>101140</v>
      </c>
      <c r="N169" s="5"/>
      <c r="O169" s="8">
        <f t="shared" si="5"/>
        <v>98860</v>
      </c>
      <c r="P169" s="7" t="s">
        <v>27</v>
      </c>
      <c r="Q169" s="3" t="s">
        <v>365</v>
      </c>
      <c r="R169" s="1" t="s">
        <v>1227</v>
      </c>
      <c r="S169" s="1"/>
      <c r="T169" s="1"/>
    </row>
    <row r="170" spans="1:20">
      <c r="A170" s="1">
        <v>174</v>
      </c>
      <c r="B170" s="1" t="s">
        <v>21</v>
      </c>
      <c r="C170" s="1" t="s">
        <v>22</v>
      </c>
      <c r="D170" s="1">
        <v>617</v>
      </c>
      <c r="E170" s="1" t="s">
        <v>366</v>
      </c>
      <c r="F170" s="1" t="s">
        <v>1678</v>
      </c>
      <c r="G170" s="1"/>
      <c r="H170" s="5">
        <v>200000</v>
      </c>
      <c r="I170" s="6">
        <v>16840</v>
      </c>
      <c r="J170" s="5">
        <v>15900</v>
      </c>
      <c r="K170" s="5">
        <v>29210</v>
      </c>
      <c r="L170" s="5">
        <v>39190</v>
      </c>
      <c r="M170" s="5">
        <f t="shared" si="4"/>
        <v>101140</v>
      </c>
      <c r="N170" s="5"/>
      <c r="O170" s="8">
        <f t="shared" si="5"/>
        <v>98860</v>
      </c>
      <c r="P170" s="7" t="s">
        <v>27</v>
      </c>
      <c r="Q170" s="3" t="s">
        <v>367</v>
      </c>
      <c r="R170" s="1" t="s">
        <v>1217</v>
      </c>
      <c r="S170" s="1"/>
      <c r="T170" s="1"/>
    </row>
    <row r="171" spans="1:20">
      <c r="A171" s="1">
        <v>175</v>
      </c>
      <c r="B171" s="1" t="s">
        <v>21</v>
      </c>
      <c r="C171" s="1" t="s">
        <v>22</v>
      </c>
      <c r="D171" s="1">
        <v>618</v>
      </c>
      <c r="E171" s="1" t="s">
        <v>368</v>
      </c>
      <c r="F171" s="1" t="s">
        <v>1679</v>
      </c>
      <c r="G171" s="1"/>
      <c r="H171" s="5">
        <v>200000</v>
      </c>
      <c r="I171" s="6">
        <v>24660</v>
      </c>
      <c r="J171" s="5">
        <v>22780</v>
      </c>
      <c r="K171" s="5">
        <v>32760</v>
      </c>
      <c r="L171" s="5">
        <v>40170</v>
      </c>
      <c r="M171" s="5">
        <f t="shared" si="4"/>
        <v>120370</v>
      </c>
      <c r="N171" s="5"/>
      <c r="O171" s="8">
        <f t="shared" si="5"/>
        <v>79630</v>
      </c>
      <c r="P171" s="7" t="s">
        <v>34</v>
      </c>
      <c r="Q171" s="3" t="s">
        <v>369</v>
      </c>
      <c r="R171" s="1" t="s">
        <v>1228</v>
      </c>
      <c r="S171" s="1"/>
      <c r="T171" s="1"/>
    </row>
    <row r="172" spans="1:20">
      <c r="A172" s="1">
        <v>176</v>
      </c>
      <c r="B172" s="1" t="s">
        <v>21</v>
      </c>
      <c r="C172" s="1" t="s">
        <v>22</v>
      </c>
      <c r="D172" s="1">
        <v>618</v>
      </c>
      <c r="E172" s="1" t="s">
        <v>370</v>
      </c>
      <c r="F172" s="1" t="s">
        <v>1680</v>
      </c>
      <c r="G172" s="1"/>
      <c r="H172" s="5">
        <v>200000</v>
      </c>
      <c r="I172" s="6">
        <v>24660</v>
      </c>
      <c r="J172" s="5">
        <v>22780</v>
      </c>
      <c r="K172" s="5">
        <v>32760</v>
      </c>
      <c r="L172" s="5">
        <v>40170</v>
      </c>
      <c r="M172" s="5">
        <f t="shared" si="4"/>
        <v>120370</v>
      </c>
      <c r="N172" s="5"/>
      <c r="O172" s="8">
        <f t="shared" si="5"/>
        <v>79630</v>
      </c>
      <c r="P172" s="7" t="s">
        <v>34</v>
      </c>
      <c r="Q172" s="3" t="s">
        <v>371</v>
      </c>
      <c r="R172" s="1" t="s">
        <v>1229</v>
      </c>
      <c r="S172" s="1"/>
      <c r="T172" s="1"/>
    </row>
    <row r="173" spans="1:20">
      <c r="A173" s="1">
        <v>177</v>
      </c>
      <c r="B173" s="1" t="s">
        <v>21</v>
      </c>
      <c r="C173" s="1" t="s">
        <v>22</v>
      </c>
      <c r="D173" s="1">
        <v>619</v>
      </c>
      <c r="E173" s="1" t="s">
        <v>372</v>
      </c>
      <c r="F173" s="1" t="s">
        <v>1681</v>
      </c>
      <c r="G173" s="1"/>
      <c r="H173" s="5">
        <v>200000</v>
      </c>
      <c r="I173" s="6">
        <v>23190</v>
      </c>
      <c r="J173" s="5">
        <v>18170</v>
      </c>
      <c r="K173" s="5">
        <v>19870</v>
      </c>
      <c r="L173" s="5">
        <v>28750</v>
      </c>
      <c r="M173" s="5">
        <f t="shared" si="4"/>
        <v>89980</v>
      </c>
      <c r="N173" s="5"/>
      <c r="O173" s="8">
        <f t="shared" si="5"/>
        <v>110020</v>
      </c>
      <c r="P173" s="7" t="s">
        <v>27</v>
      </c>
      <c r="Q173" s="3" t="s">
        <v>373</v>
      </c>
      <c r="R173" s="1" t="s">
        <v>1126</v>
      </c>
      <c r="S173" s="1"/>
      <c r="T173" s="1"/>
    </row>
    <row r="174" spans="1:20">
      <c r="A174" s="1">
        <v>178</v>
      </c>
      <c r="B174" s="1" t="s">
        <v>21</v>
      </c>
      <c r="C174" s="1" t="s">
        <v>22</v>
      </c>
      <c r="D174" s="1">
        <v>619</v>
      </c>
      <c r="E174" s="1" t="s">
        <v>374</v>
      </c>
      <c r="F174" s="1" t="s">
        <v>1682</v>
      </c>
      <c r="G174" s="1"/>
      <c r="H174" s="5">
        <v>200000</v>
      </c>
      <c r="I174" s="6">
        <v>23190</v>
      </c>
      <c r="J174" s="5">
        <v>18170</v>
      </c>
      <c r="K174" s="5">
        <v>19870</v>
      </c>
      <c r="L174" s="5">
        <v>28750</v>
      </c>
      <c r="M174" s="5">
        <f t="shared" si="4"/>
        <v>89980</v>
      </c>
      <c r="N174" s="5"/>
      <c r="O174" s="8">
        <f t="shared" si="5"/>
        <v>110020</v>
      </c>
      <c r="P174" s="7" t="s">
        <v>43</v>
      </c>
      <c r="Q174" s="3" t="s">
        <v>375</v>
      </c>
      <c r="R174" s="1" t="s">
        <v>1230</v>
      </c>
      <c r="S174" s="1"/>
      <c r="T174" s="1"/>
    </row>
    <row r="175" spans="1:20">
      <c r="A175" s="1">
        <v>179</v>
      </c>
      <c r="B175" s="1" t="s">
        <v>21</v>
      </c>
      <c r="C175" s="1" t="s">
        <v>22</v>
      </c>
      <c r="D175" s="1">
        <v>620</v>
      </c>
      <c r="E175" s="1" t="s">
        <v>376</v>
      </c>
      <c r="F175" s="1" t="s">
        <v>1683</v>
      </c>
      <c r="G175" s="1"/>
      <c r="H175" s="5">
        <v>200000</v>
      </c>
      <c r="I175" s="6">
        <v>17220</v>
      </c>
      <c r="J175" s="5">
        <v>10290</v>
      </c>
      <c r="K175" s="5">
        <v>20880</v>
      </c>
      <c r="L175" s="5">
        <v>33870</v>
      </c>
      <c r="M175" s="5">
        <f t="shared" si="4"/>
        <v>82260</v>
      </c>
      <c r="N175" s="5"/>
      <c r="O175" s="8">
        <f t="shared" si="5"/>
        <v>117740</v>
      </c>
      <c r="P175" s="7" t="s">
        <v>34</v>
      </c>
      <c r="Q175" s="3" t="s">
        <v>377</v>
      </c>
      <c r="R175" s="1" t="s">
        <v>1231</v>
      </c>
      <c r="S175" s="1"/>
      <c r="T175" s="1"/>
    </row>
    <row r="176" spans="1:20">
      <c r="A176" s="1">
        <v>180</v>
      </c>
      <c r="B176" s="1" t="s">
        <v>21</v>
      </c>
      <c r="C176" s="1" t="s">
        <v>22</v>
      </c>
      <c r="D176" s="1">
        <v>620</v>
      </c>
      <c r="E176" s="1" t="s">
        <v>378</v>
      </c>
      <c r="F176" s="1" t="s">
        <v>1684</v>
      </c>
      <c r="G176" s="1"/>
      <c r="H176" s="5">
        <v>200000</v>
      </c>
      <c r="I176" s="6">
        <v>17220</v>
      </c>
      <c r="J176" s="5">
        <v>10290</v>
      </c>
      <c r="K176" s="5">
        <v>20880</v>
      </c>
      <c r="L176" s="5">
        <v>33870</v>
      </c>
      <c r="M176" s="5">
        <f t="shared" si="4"/>
        <v>82260</v>
      </c>
      <c r="N176" s="5"/>
      <c r="O176" s="8">
        <f t="shared" si="5"/>
        <v>117740</v>
      </c>
      <c r="P176" s="7" t="s">
        <v>27</v>
      </c>
      <c r="Q176" s="3" t="s">
        <v>379</v>
      </c>
      <c r="R176" s="1" t="s">
        <v>1134</v>
      </c>
      <c r="S176" s="1"/>
      <c r="T176" s="1"/>
    </row>
    <row r="177" spans="1:20">
      <c r="A177" s="1">
        <v>183</v>
      </c>
      <c r="B177" s="1" t="s">
        <v>21</v>
      </c>
      <c r="C177" s="1" t="s">
        <v>22</v>
      </c>
      <c r="D177" s="1">
        <v>701</v>
      </c>
      <c r="E177" s="1" t="s">
        <v>382</v>
      </c>
      <c r="F177" s="1" t="s">
        <v>1685</v>
      </c>
      <c r="G177" s="1"/>
      <c r="H177" s="5">
        <v>200000</v>
      </c>
      <c r="I177" s="6">
        <v>27990</v>
      </c>
      <c r="J177" s="5">
        <v>28560</v>
      </c>
      <c r="K177" s="5">
        <v>28000</v>
      </c>
      <c r="L177" s="5">
        <v>24610</v>
      </c>
      <c r="M177" s="5">
        <f t="shared" si="4"/>
        <v>109160</v>
      </c>
      <c r="N177" s="5"/>
      <c r="O177" s="8">
        <f t="shared" si="5"/>
        <v>90840</v>
      </c>
      <c r="P177" s="7" t="s">
        <v>27</v>
      </c>
      <c r="Q177" s="3" t="s">
        <v>383</v>
      </c>
      <c r="R177" s="1" t="s">
        <v>1232</v>
      </c>
      <c r="S177" s="1"/>
      <c r="T177" s="1"/>
    </row>
    <row r="178" spans="1:20">
      <c r="A178" s="1">
        <v>185</v>
      </c>
      <c r="B178" s="1" t="s">
        <v>21</v>
      </c>
      <c r="C178" s="1" t="s">
        <v>22</v>
      </c>
      <c r="D178" s="1">
        <v>703</v>
      </c>
      <c r="E178" s="1" t="s">
        <v>385</v>
      </c>
      <c r="F178" s="1" t="s">
        <v>1686</v>
      </c>
      <c r="G178" s="1"/>
      <c r="H178" s="5">
        <v>200000</v>
      </c>
      <c r="I178" s="6">
        <v>26010</v>
      </c>
      <c r="J178" s="5">
        <v>21410</v>
      </c>
      <c r="K178" s="5">
        <v>45860</v>
      </c>
      <c r="L178" s="5">
        <v>61680</v>
      </c>
      <c r="M178" s="5">
        <f t="shared" si="4"/>
        <v>154960</v>
      </c>
      <c r="N178" s="5"/>
      <c r="O178" s="8">
        <f t="shared" si="5"/>
        <v>45040</v>
      </c>
      <c r="P178" s="7" t="s">
        <v>27</v>
      </c>
      <c r="Q178" s="3" t="s">
        <v>386</v>
      </c>
      <c r="R178" s="1" t="s">
        <v>1233</v>
      </c>
      <c r="S178" s="1"/>
      <c r="T178" s="1"/>
    </row>
    <row r="179" spans="1:20">
      <c r="A179" s="1">
        <v>186</v>
      </c>
      <c r="B179" s="1" t="s">
        <v>21</v>
      </c>
      <c r="C179" s="1" t="s">
        <v>22</v>
      </c>
      <c r="D179" s="1">
        <v>704</v>
      </c>
      <c r="E179" s="1" t="s">
        <v>387</v>
      </c>
      <c r="F179" s="1" t="s">
        <v>1687</v>
      </c>
      <c r="G179" s="1"/>
      <c r="H179" s="5">
        <v>200000</v>
      </c>
      <c r="I179" s="6">
        <v>21830</v>
      </c>
      <c r="J179" s="5">
        <v>20350</v>
      </c>
      <c r="K179" s="5">
        <v>23950</v>
      </c>
      <c r="L179" s="5">
        <v>29180</v>
      </c>
      <c r="M179" s="5">
        <f t="shared" si="4"/>
        <v>95310</v>
      </c>
      <c r="N179" s="5"/>
      <c r="O179" s="8">
        <f t="shared" si="5"/>
        <v>104690</v>
      </c>
      <c r="P179" s="7" t="s">
        <v>124</v>
      </c>
      <c r="Q179" s="3" t="s">
        <v>388</v>
      </c>
      <c r="R179" s="1" t="s">
        <v>1203</v>
      </c>
      <c r="S179" s="1"/>
      <c r="T179" s="1"/>
    </row>
    <row r="180" spans="1:20">
      <c r="A180" s="1">
        <v>187</v>
      </c>
      <c r="B180" s="1" t="s">
        <v>21</v>
      </c>
      <c r="C180" s="1" t="s">
        <v>22</v>
      </c>
      <c r="D180" s="1">
        <v>705</v>
      </c>
      <c r="E180" s="1" t="s">
        <v>389</v>
      </c>
      <c r="F180" s="1" t="s">
        <v>1688</v>
      </c>
      <c r="G180" s="1"/>
      <c r="H180" s="5">
        <v>200000</v>
      </c>
      <c r="I180" s="6">
        <v>13640</v>
      </c>
      <c r="J180" s="5">
        <v>23500</v>
      </c>
      <c r="K180" s="5">
        <v>41190</v>
      </c>
      <c r="L180" s="5">
        <v>35190</v>
      </c>
      <c r="M180" s="5">
        <f t="shared" si="4"/>
        <v>113520</v>
      </c>
      <c r="N180" s="5"/>
      <c r="O180" s="8">
        <f t="shared" si="5"/>
        <v>86480</v>
      </c>
      <c r="P180" s="7" t="s">
        <v>34</v>
      </c>
      <c r="Q180" s="3" t="s">
        <v>390</v>
      </c>
      <c r="R180" s="1" t="s">
        <v>1129</v>
      </c>
      <c r="S180" s="1"/>
      <c r="T180" s="1"/>
    </row>
    <row r="181" spans="1:20">
      <c r="A181" s="1">
        <v>188</v>
      </c>
      <c r="B181" s="1" t="s">
        <v>21</v>
      </c>
      <c r="C181" s="1" t="s">
        <v>22</v>
      </c>
      <c r="D181" s="1">
        <v>706</v>
      </c>
      <c r="E181" s="1" t="s">
        <v>391</v>
      </c>
      <c r="F181" s="1" t="s">
        <v>1689</v>
      </c>
      <c r="G181" s="1"/>
      <c r="H181" s="5">
        <v>200000</v>
      </c>
      <c r="I181" s="6">
        <v>14770</v>
      </c>
      <c r="J181" s="5">
        <v>10570</v>
      </c>
      <c r="K181" s="5">
        <v>10340</v>
      </c>
      <c r="L181" s="5">
        <v>19320</v>
      </c>
      <c r="M181" s="5">
        <f t="shared" si="4"/>
        <v>55000</v>
      </c>
      <c r="N181" s="5"/>
      <c r="O181" s="8">
        <f t="shared" si="5"/>
        <v>145000</v>
      </c>
      <c r="P181" s="7" t="s">
        <v>34</v>
      </c>
      <c r="Q181" s="3" t="s">
        <v>392</v>
      </c>
      <c r="R181" s="1" t="s">
        <v>1234</v>
      </c>
      <c r="S181" s="1"/>
      <c r="T181" s="1"/>
    </row>
    <row r="182" spans="1:20">
      <c r="A182" s="1">
        <v>189</v>
      </c>
      <c r="B182" s="1" t="s">
        <v>21</v>
      </c>
      <c r="C182" s="1" t="s">
        <v>22</v>
      </c>
      <c r="D182" s="1">
        <v>706</v>
      </c>
      <c r="E182" s="1" t="s">
        <v>393</v>
      </c>
      <c r="F182" s="1" t="s">
        <v>1690</v>
      </c>
      <c r="G182" s="1"/>
      <c r="H182" s="5">
        <v>200000</v>
      </c>
      <c r="I182" s="6">
        <v>14770</v>
      </c>
      <c r="J182" s="5">
        <v>10570</v>
      </c>
      <c r="K182" s="5">
        <v>10340</v>
      </c>
      <c r="L182" s="5">
        <v>19320</v>
      </c>
      <c r="M182" s="5">
        <f t="shared" si="4"/>
        <v>55000</v>
      </c>
      <c r="N182" s="5"/>
      <c r="O182" s="8">
        <f t="shared" si="5"/>
        <v>145000</v>
      </c>
      <c r="P182" s="7" t="s">
        <v>43</v>
      </c>
      <c r="Q182" s="3" t="s">
        <v>394</v>
      </c>
      <c r="R182" s="1" t="s">
        <v>1175</v>
      </c>
      <c r="S182" s="1"/>
      <c r="T182" s="1"/>
    </row>
    <row r="183" spans="1:20">
      <c r="A183" s="1">
        <v>190</v>
      </c>
      <c r="B183" s="1" t="s">
        <v>21</v>
      </c>
      <c r="C183" s="1" t="s">
        <v>22</v>
      </c>
      <c r="D183" s="1">
        <v>707</v>
      </c>
      <c r="E183" s="1" t="s">
        <v>395</v>
      </c>
      <c r="F183" s="1" t="s">
        <v>1691</v>
      </c>
      <c r="G183" s="1"/>
      <c r="H183" s="5">
        <v>200000</v>
      </c>
      <c r="I183" s="6">
        <v>18150</v>
      </c>
      <c r="J183" s="5">
        <v>16220</v>
      </c>
      <c r="K183" s="5">
        <v>32440</v>
      </c>
      <c r="L183" s="5">
        <v>56590</v>
      </c>
      <c r="M183" s="5">
        <f t="shared" si="4"/>
        <v>123400</v>
      </c>
      <c r="N183" s="5"/>
      <c r="O183" s="8">
        <f t="shared" si="5"/>
        <v>76600</v>
      </c>
      <c r="P183" s="7" t="s">
        <v>57</v>
      </c>
      <c r="Q183" s="3" t="s">
        <v>396</v>
      </c>
      <c r="R183" s="1" t="s">
        <v>1235</v>
      </c>
      <c r="S183" s="1"/>
      <c r="T183" s="1"/>
    </row>
    <row r="184" spans="1:20">
      <c r="A184" s="1">
        <v>191</v>
      </c>
      <c r="B184" s="1" t="s">
        <v>21</v>
      </c>
      <c r="C184" s="1" t="s">
        <v>22</v>
      </c>
      <c r="D184" s="1">
        <v>707</v>
      </c>
      <c r="E184" s="1" t="s">
        <v>397</v>
      </c>
      <c r="F184" s="1" t="s">
        <v>1692</v>
      </c>
      <c r="G184" s="1"/>
      <c r="H184" s="5">
        <v>200000</v>
      </c>
      <c r="I184" s="6">
        <v>18150</v>
      </c>
      <c r="J184" s="5">
        <v>16220</v>
      </c>
      <c r="K184" s="5">
        <v>32440</v>
      </c>
      <c r="L184" s="5">
        <v>56590</v>
      </c>
      <c r="M184" s="5">
        <f t="shared" si="4"/>
        <v>123400</v>
      </c>
      <c r="N184" s="5"/>
      <c r="O184" s="8">
        <f t="shared" si="5"/>
        <v>76600</v>
      </c>
      <c r="P184" s="7" t="s">
        <v>24</v>
      </c>
      <c r="Q184" s="3" t="s">
        <v>398</v>
      </c>
      <c r="R184" s="1" t="s">
        <v>1236</v>
      </c>
      <c r="S184" s="1"/>
      <c r="T184" s="1"/>
    </row>
    <row r="185" spans="1:20">
      <c r="A185" s="1">
        <v>192</v>
      </c>
      <c r="B185" s="1" t="s">
        <v>21</v>
      </c>
      <c r="C185" s="1" t="s">
        <v>22</v>
      </c>
      <c r="D185" s="1">
        <v>708</v>
      </c>
      <c r="E185" s="1" t="s">
        <v>399</v>
      </c>
      <c r="F185" s="1" t="s">
        <v>1693</v>
      </c>
      <c r="G185" s="1"/>
      <c r="H185" s="5">
        <v>200000</v>
      </c>
      <c r="I185" s="6">
        <v>14250</v>
      </c>
      <c r="J185" s="5">
        <v>11610</v>
      </c>
      <c r="K185" s="5">
        <v>12930</v>
      </c>
      <c r="L185" s="5">
        <v>17350</v>
      </c>
      <c r="M185" s="5">
        <f t="shared" si="4"/>
        <v>56140</v>
      </c>
      <c r="N185" s="5"/>
      <c r="O185" s="8">
        <f t="shared" si="5"/>
        <v>143860</v>
      </c>
      <c r="P185" s="7" t="s">
        <v>34</v>
      </c>
      <c r="Q185" s="3" t="s">
        <v>400</v>
      </c>
      <c r="R185" s="1" t="s">
        <v>1237</v>
      </c>
      <c r="S185" s="1"/>
      <c r="T185" s="1"/>
    </row>
    <row r="186" spans="1:20">
      <c r="A186" s="1">
        <v>193</v>
      </c>
      <c r="B186" s="1" t="s">
        <v>21</v>
      </c>
      <c r="C186" s="1" t="s">
        <v>22</v>
      </c>
      <c r="D186" s="1">
        <v>708</v>
      </c>
      <c r="E186" s="1" t="s">
        <v>401</v>
      </c>
      <c r="F186" s="1" t="s">
        <v>1694</v>
      </c>
      <c r="G186" s="1"/>
      <c r="H186" s="5">
        <v>200000</v>
      </c>
      <c r="I186" s="6">
        <v>14250</v>
      </c>
      <c r="J186" s="5">
        <v>11610</v>
      </c>
      <c r="K186" s="5">
        <v>12930</v>
      </c>
      <c r="L186" s="5">
        <v>17350</v>
      </c>
      <c r="M186" s="5">
        <f t="shared" si="4"/>
        <v>56140</v>
      </c>
      <c r="N186" s="5"/>
      <c r="O186" s="8">
        <f t="shared" si="5"/>
        <v>143860</v>
      </c>
      <c r="P186" s="7" t="s">
        <v>43</v>
      </c>
      <c r="Q186" s="3" t="s">
        <v>402</v>
      </c>
      <c r="R186" s="1" t="s">
        <v>1238</v>
      </c>
      <c r="S186" s="1"/>
      <c r="T186" s="1"/>
    </row>
    <row r="187" spans="1:20">
      <c r="A187" s="1">
        <v>194</v>
      </c>
      <c r="B187" s="1" t="s">
        <v>21</v>
      </c>
      <c r="C187" s="1" t="s">
        <v>22</v>
      </c>
      <c r="D187" s="1">
        <v>709</v>
      </c>
      <c r="E187" s="1" t="s">
        <v>403</v>
      </c>
      <c r="F187" s="1" t="s">
        <v>1695</v>
      </c>
      <c r="G187" s="1"/>
      <c r="H187" s="5">
        <v>200000</v>
      </c>
      <c r="I187" s="6">
        <v>16770</v>
      </c>
      <c r="J187" s="5">
        <v>26380</v>
      </c>
      <c r="K187" s="5">
        <v>39180</v>
      </c>
      <c r="L187" s="5">
        <v>43600</v>
      </c>
      <c r="M187" s="5">
        <f t="shared" ref="M187:M247" si="6">I187+J187+K187+L187</f>
        <v>125930</v>
      </c>
      <c r="N187" s="5"/>
      <c r="O187" s="8">
        <f t="shared" ref="O187:O247" si="7">H187-M187</f>
        <v>74070</v>
      </c>
      <c r="P187" s="7" t="s">
        <v>40</v>
      </c>
      <c r="Q187" s="3" t="s">
        <v>404</v>
      </c>
      <c r="R187" s="1" t="s">
        <v>1239</v>
      </c>
      <c r="S187" s="1"/>
      <c r="T187" s="1"/>
    </row>
    <row r="188" spans="1:20">
      <c r="A188" s="1">
        <v>195</v>
      </c>
      <c r="B188" s="1" t="s">
        <v>21</v>
      </c>
      <c r="C188" s="1" t="s">
        <v>22</v>
      </c>
      <c r="D188" s="1">
        <v>709</v>
      </c>
      <c r="E188" s="1" t="s">
        <v>405</v>
      </c>
      <c r="F188" s="1" t="s">
        <v>1696</v>
      </c>
      <c r="G188" s="1"/>
      <c r="H188" s="5">
        <v>200000</v>
      </c>
      <c r="I188" s="6">
        <v>16770</v>
      </c>
      <c r="J188" s="5">
        <v>26380</v>
      </c>
      <c r="K188" s="5">
        <v>39180</v>
      </c>
      <c r="L188" s="5">
        <v>43600</v>
      </c>
      <c r="M188" s="5">
        <f t="shared" si="6"/>
        <v>125930</v>
      </c>
      <c r="N188" s="5"/>
      <c r="O188" s="8">
        <f t="shared" si="7"/>
        <v>74070</v>
      </c>
      <c r="P188" s="7" t="s">
        <v>34</v>
      </c>
      <c r="Q188" s="3" t="s">
        <v>406</v>
      </c>
      <c r="R188" s="1" t="s">
        <v>1138</v>
      </c>
      <c r="S188" s="1"/>
      <c r="T188" s="1"/>
    </row>
    <row r="189" spans="1:20">
      <c r="A189" s="1">
        <v>196</v>
      </c>
      <c r="B189" s="1" t="s">
        <v>21</v>
      </c>
      <c r="C189" s="1" t="s">
        <v>22</v>
      </c>
      <c r="D189" s="1">
        <v>710</v>
      </c>
      <c r="E189" s="1" t="s">
        <v>407</v>
      </c>
      <c r="F189" s="1" t="s">
        <v>1697</v>
      </c>
      <c r="G189" s="1"/>
      <c r="H189" s="5">
        <v>200000</v>
      </c>
      <c r="I189" s="6">
        <v>33190</v>
      </c>
      <c r="J189" s="5">
        <v>26420</v>
      </c>
      <c r="K189" s="5">
        <v>30360</v>
      </c>
      <c r="L189" s="5">
        <v>31950</v>
      </c>
      <c r="M189" s="5">
        <f t="shared" si="6"/>
        <v>121920</v>
      </c>
      <c r="N189" s="5"/>
      <c r="O189" s="8">
        <f t="shared" si="7"/>
        <v>78080</v>
      </c>
      <c r="P189" s="7" t="s">
        <v>242</v>
      </c>
      <c r="Q189" s="3" t="s">
        <v>408</v>
      </c>
      <c r="R189" s="1" t="s">
        <v>1240</v>
      </c>
      <c r="S189" s="1"/>
      <c r="T189" s="1"/>
    </row>
    <row r="190" spans="1:20">
      <c r="A190" s="1">
        <v>197</v>
      </c>
      <c r="B190" s="1" t="s">
        <v>21</v>
      </c>
      <c r="C190" s="1" t="s">
        <v>22</v>
      </c>
      <c r="D190" s="1">
        <v>710</v>
      </c>
      <c r="E190" s="1" t="s">
        <v>409</v>
      </c>
      <c r="F190" s="1" t="s">
        <v>1698</v>
      </c>
      <c r="G190" s="1"/>
      <c r="H190" s="5">
        <v>200000</v>
      </c>
      <c r="I190" s="6">
        <v>33190</v>
      </c>
      <c r="J190" s="5">
        <v>26420</v>
      </c>
      <c r="K190" s="5">
        <v>30360</v>
      </c>
      <c r="L190" s="5">
        <v>31950</v>
      </c>
      <c r="M190" s="5">
        <f t="shared" si="6"/>
        <v>121920</v>
      </c>
      <c r="N190" s="5"/>
      <c r="O190" s="8">
        <f t="shared" si="7"/>
        <v>78080</v>
      </c>
      <c r="P190" s="7" t="s">
        <v>27</v>
      </c>
      <c r="Q190" s="3" t="s">
        <v>410</v>
      </c>
      <c r="R190" s="1" t="s">
        <v>1241</v>
      </c>
      <c r="S190" s="1"/>
      <c r="T190" s="1"/>
    </row>
    <row r="191" spans="1:20">
      <c r="A191" s="1">
        <v>198</v>
      </c>
      <c r="B191" s="1" t="s">
        <v>21</v>
      </c>
      <c r="C191" s="1" t="s">
        <v>22</v>
      </c>
      <c r="D191" s="1">
        <v>711</v>
      </c>
      <c r="E191" s="1" t="s">
        <v>411</v>
      </c>
      <c r="F191" s="1" t="s">
        <v>1699</v>
      </c>
      <c r="G191" s="1"/>
      <c r="H191" s="5">
        <v>200000</v>
      </c>
      <c r="I191" s="6">
        <v>16690</v>
      </c>
      <c r="J191" s="5">
        <v>19810</v>
      </c>
      <c r="K191" s="5">
        <v>22490</v>
      </c>
      <c r="L191" s="5">
        <v>23440</v>
      </c>
      <c r="M191" s="5">
        <f t="shared" si="6"/>
        <v>82430</v>
      </c>
      <c r="N191" s="5"/>
      <c r="O191" s="8">
        <f t="shared" si="7"/>
        <v>117570</v>
      </c>
      <c r="P191" s="7" t="s">
        <v>293</v>
      </c>
      <c r="Q191" s="13" t="s">
        <v>412</v>
      </c>
      <c r="R191" s="1" t="s">
        <v>1152</v>
      </c>
      <c r="S191" s="1"/>
      <c r="T191" s="1"/>
    </row>
    <row r="192" spans="1:20">
      <c r="A192" s="1">
        <v>199</v>
      </c>
      <c r="B192" s="1" t="s">
        <v>21</v>
      </c>
      <c r="C192" s="1" t="s">
        <v>22</v>
      </c>
      <c r="D192" s="1">
        <v>711</v>
      </c>
      <c r="E192" s="1" t="s">
        <v>413</v>
      </c>
      <c r="F192" s="1" t="s">
        <v>1700</v>
      </c>
      <c r="G192" s="1"/>
      <c r="H192" s="5">
        <v>200000</v>
      </c>
      <c r="I192" s="6">
        <v>16690</v>
      </c>
      <c r="J192" s="5">
        <v>19810</v>
      </c>
      <c r="K192" s="5">
        <v>22490</v>
      </c>
      <c r="L192" s="5">
        <v>23440</v>
      </c>
      <c r="M192" s="5">
        <f t="shared" si="6"/>
        <v>82430</v>
      </c>
      <c r="N192" s="5"/>
      <c r="O192" s="8">
        <f t="shared" si="7"/>
        <v>117570</v>
      </c>
      <c r="P192" s="7" t="s">
        <v>34</v>
      </c>
      <c r="Q192" s="3" t="s">
        <v>414</v>
      </c>
      <c r="R192" s="1" t="s">
        <v>1113</v>
      </c>
      <c r="S192" s="1"/>
      <c r="T192" s="1"/>
    </row>
    <row r="193" spans="1:20">
      <c r="A193" s="1">
        <v>200</v>
      </c>
      <c r="B193" s="1" t="s">
        <v>21</v>
      </c>
      <c r="C193" s="1" t="s">
        <v>22</v>
      </c>
      <c r="D193" s="1">
        <v>712</v>
      </c>
      <c r="E193" s="1" t="s">
        <v>415</v>
      </c>
      <c r="F193" s="1" t="s">
        <v>1701</v>
      </c>
      <c r="G193" s="1"/>
      <c r="H193" s="5">
        <v>200000</v>
      </c>
      <c r="I193" s="6">
        <v>24920</v>
      </c>
      <c r="J193" s="5">
        <v>4780</v>
      </c>
      <c r="K193" s="5">
        <v>5770</v>
      </c>
      <c r="L193" s="5">
        <v>16940</v>
      </c>
      <c r="M193" s="5">
        <f t="shared" si="6"/>
        <v>52410</v>
      </c>
      <c r="N193" s="5"/>
      <c r="O193" s="8">
        <f t="shared" si="7"/>
        <v>147590</v>
      </c>
      <c r="P193" s="7" t="s">
        <v>34</v>
      </c>
      <c r="Q193" s="3" t="s">
        <v>416</v>
      </c>
      <c r="R193" s="1" t="s">
        <v>1242</v>
      </c>
      <c r="S193" s="1"/>
      <c r="T193" s="1"/>
    </row>
    <row r="194" spans="1:20">
      <c r="A194" s="1">
        <v>201</v>
      </c>
      <c r="B194" s="1" t="s">
        <v>21</v>
      </c>
      <c r="C194" s="1" t="s">
        <v>22</v>
      </c>
      <c r="D194" s="1">
        <v>712</v>
      </c>
      <c r="E194" s="1" t="s">
        <v>417</v>
      </c>
      <c r="F194" s="1" t="s">
        <v>1702</v>
      </c>
      <c r="G194" s="1"/>
      <c r="H194" s="5">
        <v>200000</v>
      </c>
      <c r="I194" s="6">
        <v>24920</v>
      </c>
      <c r="J194" s="5">
        <v>4780</v>
      </c>
      <c r="K194" s="5">
        <v>5770</v>
      </c>
      <c r="L194" s="5">
        <v>16940</v>
      </c>
      <c r="M194" s="5">
        <f t="shared" si="6"/>
        <v>52410</v>
      </c>
      <c r="N194" s="5"/>
      <c r="O194" s="8">
        <f t="shared" si="7"/>
        <v>147590</v>
      </c>
      <c r="P194" s="7" t="s">
        <v>43</v>
      </c>
      <c r="Q194" s="3" t="s">
        <v>418</v>
      </c>
      <c r="R194" s="1" t="s">
        <v>1243</v>
      </c>
      <c r="S194" s="1"/>
      <c r="T194" s="1"/>
    </row>
    <row r="195" spans="1:20">
      <c r="A195" s="1">
        <v>202</v>
      </c>
      <c r="B195" s="1" t="s">
        <v>21</v>
      </c>
      <c r="C195" s="1" t="s">
        <v>22</v>
      </c>
      <c r="D195" s="1">
        <v>713</v>
      </c>
      <c r="E195" s="1" t="s">
        <v>419</v>
      </c>
      <c r="F195" s="1" t="s">
        <v>1703</v>
      </c>
      <c r="G195" s="1"/>
      <c r="H195" s="5">
        <v>200000</v>
      </c>
      <c r="I195" s="6">
        <v>28990</v>
      </c>
      <c r="J195" s="5">
        <v>28400</v>
      </c>
      <c r="K195" s="5">
        <v>50300</v>
      </c>
      <c r="L195" s="5">
        <v>61390</v>
      </c>
      <c r="M195" s="5">
        <f t="shared" si="6"/>
        <v>169080</v>
      </c>
      <c r="N195" s="5"/>
      <c r="O195" s="8">
        <f t="shared" si="7"/>
        <v>30920</v>
      </c>
      <c r="P195" s="7" t="s">
        <v>27</v>
      </c>
      <c r="Q195" s="3" t="s">
        <v>420</v>
      </c>
      <c r="R195" s="1" t="s">
        <v>1244</v>
      </c>
      <c r="S195" s="1"/>
      <c r="T195" s="1"/>
    </row>
    <row r="196" spans="1:20">
      <c r="A196" s="1">
        <v>203</v>
      </c>
      <c r="B196" s="1" t="s">
        <v>21</v>
      </c>
      <c r="C196" s="1" t="s">
        <v>22</v>
      </c>
      <c r="D196" s="1">
        <v>713</v>
      </c>
      <c r="E196" s="1" t="s">
        <v>421</v>
      </c>
      <c r="F196" s="1" t="s">
        <v>1704</v>
      </c>
      <c r="G196" s="1"/>
      <c r="H196" s="5">
        <v>200000</v>
      </c>
      <c r="I196" s="6">
        <v>28990</v>
      </c>
      <c r="J196" s="5">
        <v>28400</v>
      </c>
      <c r="K196" s="5">
        <v>50300</v>
      </c>
      <c r="L196" s="5">
        <v>61390</v>
      </c>
      <c r="M196" s="5">
        <f t="shared" si="6"/>
        <v>169080</v>
      </c>
      <c r="N196" s="5"/>
      <c r="O196" s="8">
        <f t="shared" si="7"/>
        <v>30920</v>
      </c>
      <c r="P196" s="7" t="s">
        <v>40</v>
      </c>
      <c r="Q196" s="3" t="s">
        <v>422</v>
      </c>
      <c r="R196" s="1" t="s">
        <v>1245</v>
      </c>
      <c r="S196" s="1"/>
      <c r="T196" s="1"/>
    </row>
    <row r="197" spans="1:20">
      <c r="A197" s="1">
        <v>204</v>
      </c>
      <c r="B197" s="1" t="s">
        <v>21</v>
      </c>
      <c r="C197" s="1" t="s">
        <v>22</v>
      </c>
      <c r="D197" s="1">
        <v>714</v>
      </c>
      <c r="E197" s="1" t="s">
        <v>423</v>
      </c>
      <c r="F197" s="1" t="s">
        <v>1705</v>
      </c>
      <c r="G197" s="1"/>
      <c r="H197" s="5">
        <v>200000</v>
      </c>
      <c r="I197" s="6">
        <v>12310</v>
      </c>
      <c r="J197" s="5">
        <v>15090</v>
      </c>
      <c r="K197" s="5">
        <v>20860</v>
      </c>
      <c r="L197" s="5">
        <v>29370</v>
      </c>
      <c r="M197" s="5">
        <f t="shared" si="6"/>
        <v>77630</v>
      </c>
      <c r="N197" s="5"/>
      <c r="O197" s="8">
        <f t="shared" si="7"/>
        <v>122370</v>
      </c>
      <c r="P197" s="7" t="s">
        <v>60</v>
      </c>
      <c r="Q197" s="3" t="s">
        <v>424</v>
      </c>
      <c r="R197" s="1" t="s">
        <v>1246</v>
      </c>
      <c r="S197" s="1"/>
      <c r="T197" s="1"/>
    </row>
    <row r="198" spans="1:20">
      <c r="A198" s="1">
        <v>205</v>
      </c>
      <c r="B198" s="1" t="s">
        <v>21</v>
      </c>
      <c r="C198" s="1" t="s">
        <v>22</v>
      </c>
      <c r="D198" s="1">
        <v>714</v>
      </c>
      <c r="E198" s="1" t="s">
        <v>425</v>
      </c>
      <c r="F198" s="1" t="s">
        <v>1706</v>
      </c>
      <c r="G198" s="1"/>
      <c r="H198" s="5">
        <v>200000</v>
      </c>
      <c r="I198" s="6">
        <v>12310</v>
      </c>
      <c r="J198" s="5">
        <v>15090</v>
      </c>
      <c r="K198" s="5">
        <v>20860</v>
      </c>
      <c r="L198" s="5">
        <v>29370</v>
      </c>
      <c r="M198" s="5">
        <f t="shared" si="6"/>
        <v>77630</v>
      </c>
      <c r="N198" s="5"/>
      <c r="O198" s="8">
        <f t="shared" si="7"/>
        <v>122370</v>
      </c>
      <c r="P198" s="7" t="s">
        <v>34</v>
      </c>
      <c r="Q198" s="3" t="s">
        <v>426</v>
      </c>
      <c r="R198" s="1" t="s">
        <v>1247</v>
      </c>
      <c r="S198" s="1"/>
      <c r="T198" s="1"/>
    </row>
    <row r="199" spans="1:20">
      <c r="A199" s="1">
        <v>206</v>
      </c>
      <c r="B199" s="1" t="s">
        <v>21</v>
      </c>
      <c r="C199" s="1" t="s">
        <v>22</v>
      </c>
      <c r="D199" s="1">
        <v>715</v>
      </c>
      <c r="E199" s="1" t="s">
        <v>427</v>
      </c>
      <c r="F199" s="1" t="s">
        <v>1707</v>
      </c>
      <c r="G199" s="1"/>
      <c r="H199" s="5">
        <v>200000</v>
      </c>
      <c r="I199" s="6">
        <v>17500</v>
      </c>
      <c r="J199" s="5">
        <v>9900</v>
      </c>
      <c r="K199" s="5">
        <v>13710</v>
      </c>
      <c r="L199" s="5">
        <v>34650</v>
      </c>
      <c r="M199" s="5">
        <f t="shared" si="6"/>
        <v>75760</v>
      </c>
      <c r="N199" s="5"/>
      <c r="O199" s="8">
        <f t="shared" si="7"/>
        <v>124240</v>
      </c>
      <c r="P199" s="7" t="s">
        <v>27</v>
      </c>
      <c r="Q199" s="3" t="s">
        <v>428</v>
      </c>
      <c r="R199" s="1" t="s">
        <v>1248</v>
      </c>
      <c r="S199" s="1"/>
      <c r="T199" s="1"/>
    </row>
    <row r="200" spans="1:20">
      <c r="A200" s="1">
        <v>207</v>
      </c>
      <c r="B200" s="1" t="s">
        <v>21</v>
      </c>
      <c r="C200" s="1" t="s">
        <v>22</v>
      </c>
      <c r="D200" s="1">
        <v>715</v>
      </c>
      <c r="E200" s="1" t="s">
        <v>429</v>
      </c>
      <c r="F200" s="1" t="s">
        <v>1708</v>
      </c>
      <c r="G200" s="1"/>
      <c r="H200" s="5">
        <v>200000</v>
      </c>
      <c r="I200" s="6">
        <v>17500</v>
      </c>
      <c r="J200" s="5">
        <v>9900</v>
      </c>
      <c r="K200" s="5">
        <v>13710</v>
      </c>
      <c r="L200" s="5">
        <v>34650</v>
      </c>
      <c r="M200" s="5">
        <f t="shared" si="6"/>
        <v>75760</v>
      </c>
      <c r="N200" s="5"/>
      <c r="O200" s="8">
        <f t="shared" si="7"/>
        <v>124240</v>
      </c>
      <c r="P200" s="7" t="s">
        <v>37</v>
      </c>
      <c r="Q200" s="3" t="s">
        <v>430</v>
      </c>
      <c r="R200" s="1" t="s">
        <v>1249</v>
      </c>
      <c r="S200" s="1"/>
      <c r="T200" s="1"/>
    </row>
    <row r="201" spans="1:20">
      <c r="A201" s="1">
        <v>208</v>
      </c>
      <c r="B201" s="1" t="s">
        <v>21</v>
      </c>
      <c r="C201" s="1" t="s">
        <v>22</v>
      </c>
      <c r="D201" s="1">
        <v>716</v>
      </c>
      <c r="E201" s="1" t="s">
        <v>431</v>
      </c>
      <c r="F201" s="1" t="s">
        <v>1709</v>
      </c>
      <c r="G201" s="1"/>
      <c r="H201" s="5">
        <v>200000</v>
      </c>
      <c r="I201" s="6">
        <v>32930</v>
      </c>
      <c r="J201" s="5">
        <v>15150</v>
      </c>
      <c r="K201" s="5">
        <v>16960</v>
      </c>
      <c r="L201" s="5">
        <v>31130</v>
      </c>
      <c r="M201" s="5">
        <f t="shared" si="6"/>
        <v>96170</v>
      </c>
      <c r="N201" s="5"/>
      <c r="O201" s="8">
        <f t="shared" si="7"/>
        <v>103830</v>
      </c>
      <c r="P201" s="7" t="s">
        <v>34</v>
      </c>
      <c r="Q201" s="3" t="s">
        <v>432</v>
      </c>
      <c r="R201" s="1" t="s">
        <v>1108</v>
      </c>
      <c r="S201" s="1"/>
      <c r="T201" s="1"/>
    </row>
    <row r="202" spans="1:20">
      <c r="A202" s="1">
        <v>209</v>
      </c>
      <c r="B202" s="1" t="s">
        <v>21</v>
      </c>
      <c r="C202" s="1" t="s">
        <v>22</v>
      </c>
      <c r="D202" s="1">
        <v>716</v>
      </c>
      <c r="E202" s="1" t="s">
        <v>433</v>
      </c>
      <c r="F202" s="1" t="s">
        <v>1710</v>
      </c>
      <c r="G202" s="1"/>
      <c r="H202" s="5">
        <v>200000</v>
      </c>
      <c r="I202" s="6">
        <v>32930</v>
      </c>
      <c r="J202" s="5">
        <v>15150</v>
      </c>
      <c r="K202" s="5">
        <v>16960</v>
      </c>
      <c r="L202" s="5">
        <v>31130</v>
      </c>
      <c r="M202" s="5">
        <f t="shared" si="6"/>
        <v>96170</v>
      </c>
      <c r="N202" s="5"/>
      <c r="O202" s="8">
        <f t="shared" si="7"/>
        <v>103830</v>
      </c>
      <c r="P202" s="7" t="s">
        <v>27</v>
      </c>
      <c r="Q202" s="3" t="s">
        <v>434</v>
      </c>
      <c r="R202" s="1" t="s">
        <v>1197</v>
      </c>
      <c r="S202" s="1"/>
      <c r="T202" s="1"/>
    </row>
    <row r="203" spans="1:20">
      <c r="A203" s="1">
        <v>210</v>
      </c>
      <c r="B203" s="1" t="s">
        <v>21</v>
      </c>
      <c r="C203" s="1" t="s">
        <v>22</v>
      </c>
      <c r="D203" s="1">
        <v>717</v>
      </c>
      <c r="E203" s="1" t="s">
        <v>435</v>
      </c>
      <c r="F203" s="1" t="s">
        <v>1711</v>
      </c>
      <c r="G203" s="1"/>
      <c r="H203" s="5">
        <v>200000</v>
      </c>
      <c r="I203" s="6">
        <v>9120</v>
      </c>
      <c r="J203" s="5">
        <v>7340</v>
      </c>
      <c r="K203" s="5">
        <v>9010</v>
      </c>
      <c r="L203" s="5">
        <v>12950</v>
      </c>
      <c r="M203" s="5">
        <f t="shared" si="6"/>
        <v>38420</v>
      </c>
      <c r="N203" s="5"/>
      <c r="O203" s="8">
        <f t="shared" si="7"/>
        <v>161580</v>
      </c>
      <c r="P203" s="7" t="s">
        <v>43</v>
      </c>
      <c r="Q203" s="3" t="s">
        <v>436</v>
      </c>
      <c r="R203" s="1" t="s">
        <v>1250</v>
      </c>
      <c r="S203" s="1"/>
      <c r="T203" s="1"/>
    </row>
    <row r="204" spans="1:20">
      <c r="A204" s="1">
        <v>211</v>
      </c>
      <c r="B204" s="1" t="s">
        <v>21</v>
      </c>
      <c r="C204" s="1" t="s">
        <v>22</v>
      </c>
      <c r="D204" s="1">
        <v>717</v>
      </c>
      <c r="E204" s="1" t="s">
        <v>437</v>
      </c>
      <c r="F204" s="1" t="s">
        <v>1712</v>
      </c>
      <c r="G204" s="1"/>
      <c r="H204" s="5">
        <v>220000</v>
      </c>
      <c r="I204" s="6">
        <v>9120</v>
      </c>
      <c r="J204" s="5">
        <v>7340</v>
      </c>
      <c r="K204" s="5">
        <v>9010</v>
      </c>
      <c r="L204" s="5">
        <v>12950</v>
      </c>
      <c r="M204" s="5">
        <f t="shared" si="6"/>
        <v>38420</v>
      </c>
      <c r="N204" s="5"/>
      <c r="O204" s="8">
        <f t="shared" si="7"/>
        <v>181580</v>
      </c>
      <c r="P204" s="7" t="s">
        <v>57</v>
      </c>
      <c r="Q204" s="3" t="s">
        <v>438</v>
      </c>
      <c r="R204" s="1" t="s">
        <v>1251</v>
      </c>
      <c r="S204" s="1"/>
      <c r="T204" s="1"/>
    </row>
    <row r="205" spans="1:20">
      <c r="A205" s="1">
        <v>214</v>
      </c>
      <c r="B205" s="1" t="s">
        <v>21</v>
      </c>
      <c r="C205" s="1" t="s">
        <v>22</v>
      </c>
      <c r="D205" s="1">
        <v>719</v>
      </c>
      <c r="E205" s="1" t="s">
        <v>442</v>
      </c>
      <c r="F205" s="1" t="s">
        <v>1713</v>
      </c>
      <c r="G205" s="1"/>
      <c r="H205" s="5">
        <v>200000</v>
      </c>
      <c r="I205" s="6">
        <v>13330</v>
      </c>
      <c r="J205" s="5">
        <v>10450</v>
      </c>
      <c r="K205" s="5">
        <v>15670</v>
      </c>
      <c r="L205" s="5">
        <v>17300</v>
      </c>
      <c r="M205" s="5">
        <f t="shared" si="6"/>
        <v>56750</v>
      </c>
      <c r="N205" s="5"/>
      <c r="O205" s="8">
        <f t="shared" si="7"/>
        <v>143250</v>
      </c>
      <c r="P205" s="7" t="s">
        <v>27</v>
      </c>
      <c r="Q205" s="3" t="s">
        <v>443</v>
      </c>
      <c r="R205" s="1" t="s">
        <v>1252</v>
      </c>
      <c r="S205" s="1"/>
      <c r="T205" s="1"/>
    </row>
    <row r="206" spans="1:20">
      <c r="A206" s="1">
        <v>215</v>
      </c>
      <c r="B206" s="1" t="s">
        <v>21</v>
      </c>
      <c r="C206" s="1" t="s">
        <v>22</v>
      </c>
      <c r="D206" s="1">
        <v>719</v>
      </c>
      <c r="E206" s="1" t="s">
        <v>444</v>
      </c>
      <c r="F206" s="1" t="s">
        <v>1714</v>
      </c>
      <c r="G206" s="1"/>
      <c r="H206" s="5">
        <v>200000</v>
      </c>
      <c r="I206" s="6">
        <v>13330</v>
      </c>
      <c r="J206" s="5">
        <v>10450</v>
      </c>
      <c r="K206" s="5">
        <v>15670</v>
      </c>
      <c r="L206" s="5">
        <v>17300</v>
      </c>
      <c r="M206" s="5">
        <f t="shared" si="6"/>
        <v>56750</v>
      </c>
      <c r="N206" s="5"/>
      <c r="O206" s="8">
        <f t="shared" si="7"/>
        <v>143250</v>
      </c>
      <c r="P206" s="7" t="s">
        <v>27</v>
      </c>
      <c r="Q206" s="3" t="s">
        <v>445</v>
      </c>
      <c r="R206" s="1" t="s">
        <v>1253</v>
      </c>
      <c r="S206" s="1"/>
      <c r="T206" s="1"/>
    </row>
    <row r="207" spans="1:20">
      <c r="A207" s="1">
        <v>216</v>
      </c>
      <c r="B207" s="1" t="s">
        <v>21</v>
      </c>
      <c r="C207" s="1" t="s">
        <v>22</v>
      </c>
      <c r="D207" s="1">
        <v>720</v>
      </c>
      <c r="E207" s="1" t="s">
        <v>446</v>
      </c>
      <c r="F207" s="1" t="s">
        <v>1715</v>
      </c>
      <c r="G207" s="1"/>
      <c r="H207" s="5">
        <v>200000</v>
      </c>
      <c r="I207" s="6">
        <v>16000</v>
      </c>
      <c r="J207" s="5">
        <v>19860</v>
      </c>
      <c r="K207" s="5">
        <v>23720</v>
      </c>
      <c r="L207" s="5">
        <v>36880</v>
      </c>
      <c r="M207" s="5">
        <f t="shared" si="6"/>
        <v>96460</v>
      </c>
      <c r="N207" s="5"/>
      <c r="O207" s="8">
        <f t="shared" si="7"/>
        <v>103540</v>
      </c>
      <c r="P207" s="7" t="s">
        <v>211</v>
      </c>
      <c r="Q207" s="3" t="s">
        <v>447</v>
      </c>
      <c r="R207" s="1" t="s">
        <v>1173</v>
      </c>
      <c r="S207" s="1"/>
      <c r="T207" s="1"/>
    </row>
    <row r="208" spans="1:20">
      <c r="A208" s="1">
        <v>217</v>
      </c>
      <c r="B208" s="1" t="s">
        <v>21</v>
      </c>
      <c r="C208" s="1" t="s">
        <v>22</v>
      </c>
      <c r="D208" s="1">
        <v>720</v>
      </c>
      <c r="E208" s="1" t="s">
        <v>448</v>
      </c>
      <c r="F208" s="1" t="s">
        <v>1716</v>
      </c>
      <c r="G208" s="1"/>
      <c r="H208" s="5">
        <v>200000</v>
      </c>
      <c r="I208" s="6">
        <v>16000</v>
      </c>
      <c r="J208" s="5">
        <v>19860</v>
      </c>
      <c r="K208" s="5">
        <v>23720</v>
      </c>
      <c r="L208" s="5">
        <v>36880</v>
      </c>
      <c r="M208" s="5">
        <f t="shared" si="6"/>
        <v>96460</v>
      </c>
      <c r="N208" s="5"/>
      <c r="O208" s="8">
        <f t="shared" si="7"/>
        <v>103540</v>
      </c>
      <c r="P208" s="7" t="s">
        <v>57</v>
      </c>
      <c r="Q208" s="3" t="s">
        <v>449</v>
      </c>
      <c r="R208" s="1" t="s">
        <v>1254</v>
      </c>
      <c r="S208" s="1"/>
      <c r="T208" s="1"/>
    </row>
    <row r="209" spans="1:21">
      <c r="A209" s="1">
        <v>218</v>
      </c>
      <c r="B209" s="1" t="s">
        <v>21</v>
      </c>
      <c r="C209" s="1" t="s">
        <v>22</v>
      </c>
      <c r="D209" s="1">
        <v>721</v>
      </c>
      <c r="E209" s="1" t="s">
        <v>450</v>
      </c>
      <c r="F209" s="1" t="s">
        <v>1717</v>
      </c>
      <c r="G209" s="1"/>
      <c r="H209" s="5">
        <v>200000</v>
      </c>
      <c r="I209" s="6">
        <v>20410</v>
      </c>
      <c r="J209" s="5">
        <v>23530</v>
      </c>
      <c r="K209" s="5">
        <v>28810</v>
      </c>
      <c r="L209" s="5">
        <v>28940</v>
      </c>
      <c r="M209" s="5">
        <f t="shared" si="6"/>
        <v>101690</v>
      </c>
      <c r="N209" s="5"/>
      <c r="O209" s="8">
        <f t="shared" si="7"/>
        <v>98310</v>
      </c>
      <c r="P209" s="7" t="s">
        <v>34</v>
      </c>
      <c r="Q209" s="3" t="s">
        <v>451</v>
      </c>
      <c r="R209" s="1" t="s">
        <v>1255</v>
      </c>
      <c r="S209" s="1"/>
      <c r="T209" s="1"/>
    </row>
    <row r="210" spans="1:21">
      <c r="A210" s="1">
        <v>219</v>
      </c>
      <c r="B210" s="1" t="s">
        <v>21</v>
      </c>
      <c r="C210" s="1" t="s">
        <v>22</v>
      </c>
      <c r="D210" s="1">
        <v>721</v>
      </c>
      <c r="E210" s="1" t="s">
        <v>452</v>
      </c>
      <c r="F210" s="1" t="s">
        <v>1718</v>
      </c>
      <c r="G210" s="1"/>
      <c r="H210" s="5">
        <v>200000</v>
      </c>
      <c r="I210" s="6">
        <v>20410</v>
      </c>
      <c r="J210" s="5">
        <v>23530</v>
      </c>
      <c r="K210" s="5">
        <v>28810</v>
      </c>
      <c r="L210" s="5">
        <v>28940</v>
      </c>
      <c r="M210" s="5">
        <f t="shared" si="6"/>
        <v>101690</v>
      </c>
      <c r="N210" s="5"/>
      <c r="O210" s="8">
        <f t="shared" si="7"/>
        <v>98310</v>
      </c>
      <c r="P210" s="7" t="s">
        <v>43</v>
      </c>
      <c r="Q210" s="3" t="s">
        <v>453</v>
      </c>
      <c r="R210" s="1" t="s">
        <v>1256</v>
      </c>
      <c r="S210" s="1"/>
      <c r="T210" s="1"/>
    </row>
    <row r="211" spans="1:21">
      <c r="A211" s="1">
        <v>221</v>
      </c>
      <c r="B211" s="1" t="s">
        <v>21</v>
      </c>
      <c r="C211" s="1" t="s">
        <v>22</v>
      </c>
      <c r="D211" s="1">
        <v>802</v>
      </c>
      <c r="E211" s="1" t="s">
        <v>455</v>
      </c>
      <c r="F211" s="1" t="s">
        <v>1719</v>
      </c>
      <c r="G211" s="1"/>
      <c r="H211" s="5">
        <v>200000</v>
      </c>
      <c r="I211" s="6">
        <v>35370</v>
      </c>
      <c r="J211" s="5">
        <v>27340</v>
      </c>
      <c r="K211" s="5">
        <v>33350</v>
      </c>
      <c r="L211" s="5">
        <v>32430</v>
      </c>
      <c r="M211" s="5">
        <f t="shared" si="6"/>
        <v>128490</v>
      </c>
      <c r="N211" s="5"/>
      <c r="O211" s="8">
        <f t="shared" si="7"/>
        <v>71510</v>
      </c>
      <c r="P211" s="7" t="s">
        <v>43</v>
      </c>
      <c r="Q211" s="3" t="s">
        <v>456</v>
      </c>
      <c r="R211" s="1" t="s">
        <v>1257</v>
      </c>
      <c r="S211" s="1"/>
      <c r="T211" s="1"/>
    </row>
    <row r="212" spans="1:21">
      <c r="A212" s="1">
        <v>222</v>
      </c>
      <c r="B212" s="1" t="s">
        <v>21</v>
      </c>
      <c r="C212" s="1" t="s">
        <v>22</v>
      </c>
      <c r="D212" s="1">
        <v>803</v>
      </c>
      <c r="E212" s="1" t="s">
        <v>457</v>
      </c>
      <c r="F212" s="1" t="s">
        <v>1720</v>
      </c>
      <c r="G212" s="1"/>
      <c r="H212" s="5">
        <v>200000</v>
      </c>
      <c r="I212" s="6">
        <v>18320</v>
      </c>
      <c r="J212" s="5">
        <v>13920</v>
      </c>
      <c r="K212" s="5">
        <v>26420</v>
      </c>
      <c r="L212" s="5">
        <v>38760</v>
      </c>
      <c r="M212" s="5">
        <f t="shared" si="6"/>
        <v>97420</v>
      </c>
      <c r="N212" s="5"/>
      <c r="O212" s="8">
        <f t="shared" si="7"/>
        <v>102580</v>
      </c>
      <c r="P212" s="7" t="s">
        <v>57</v>
      </c>
      <c r="Q212" s="3" t="s">
        <v>458</v>
      </c>
      <c r="R212" s="1" t="s">
        <v>1258</v>
      </c>
      <c r="S212" s="1"/>
      <c r="T212" s="1"/>
    </row>
    <row r="213" spans="1:21">
      <c r="A213" s="1">
        <v>223</v>
      </c>
      <c r="B213" s="1" t="s">
        <v>21</v>
      </c>
      <c r="C213" s="1" t="s">
        <v>22</v>
      </c>
      <c r="D213" s="1">
        <v>804</v>
      </c>
      <c r="E213" s="1" t="s">
        <v>459</v>
      </c>
      <c r="F213" s="1" t="s">
        <v>1721</v>
      </c>
      <c r="G213" s="1"/>
      <c r="H213" s="5">
        <v>200000</v>
      </c>
      <c r="I213" s="6">
        <v>51000</v>
      </c>
      <c r="J213" s="5">
        <v>15700</v>
      </c>
      <c r="K213" s="5">
        <v>21500</v>
      </c>
      <c r="L213" s="5">
        <v>38450</v>
      </c>
      <c r="M213" s="5">
        <f t="shared" si="6"/>
        <v>126650</v>
      </c>
      <c r="N213" s="5"/>
      <c r="O213" s="8">
        <f t="shared" si="7"/>
        <v>73350</v>
      </c>
      <c r="P213" s="7" t="s">
        <v>27</v>
      </c>
      <c r="Q213" s="3" t="s">
        <v>460</v>
      </c>
      <c r="R213" s="1" t="s">
        <v>1187</v>
      </c>
      <c r="S213" s="1"/>
      <c r="T213" s="1"/>
    </row>
    <row r="214" spans="1:21">
      <c r="A214" s="1">
        <v>224</v>
      </c>
      <c r="B214" s="1" t="s">
        <v>21</v>
      </c>
      <c r="C214" s="1" t="s">
        <v>22</v>
      </c>
      <c r="D214" s="1">
        <v>805</v>
      </c>
      <c r="E214" s="1" t="s">
        <v>461</v>
      </c>
      <c r="F214" s="1" t="s">
        <v>1722</v>
      </c>
      <c r="G214" s="1"/>
      <c r="H214" s="5">
        <v>200000</v>
      </c>
      <c r="I214" s="6">
        <v>14520</v>
      </c>
      <c r="J214" s="5">
        <v>12250</v>
      </c>
      <c r="K214" s="5">
        <v>25900</v>
      </c>
      <c r="L214" s="5">
        <v>25310</v>
      </c>
      <c r="M214" s="5">
        <f t="shared" si="6"/>
        <v>77980</v>
      </c>
      <c r="N214" s="5"/>
      <c r="O214" s="8">
        <f t="shared" si="7"/>
        <v>122020</v>
      </c>
      <c r="P214" s="7" t="s">
        <v>57</v>
      </c>
      <c r="Q214" s="3" t="s">
        <v>462</v>
      </c>
      <c r="R214" s="1" t="s">
        <v>1259</v>
      </c>
      <c r="S214" s="1"/>
      <c r="T214" s="1"/>
    </row>
    <row r="215" spans="1:21">
      <c r="A215" s="1">
        <v>225</v>
      </c>
      <c r="B215" s="1" t="s">
        <v>21</v>
      </c>
      <c r="C215" s="1" t="s">
        <v>22</v>
      </c>
      <c r="D215" s="1">
        <v>806</v>
      </c>
      <c r="E215" s="1" t="s">
        <v>463</v>
      </c>
      <c r="F215" s="1" t="s">
        <v>1723</v>
      </c>
      <c r="G215" s="1"/>
      <c r="H215" s="5">
        <v>200000</v>
      </c>
      <c r="I215" s="6">
        <v>18755</v>
      </c>
      <c r="J215" s="5">
        <v>13790</v>
      </c>
      <c r="K215" s="5">
        <v>26430</v>
      </c>
      <c r="L215" s="5">
        <v>30720</v>
      </c>
      <c r="M215" s="5">
        <f t="shared" si="6"/>
        <v>89695</v>
      </c>
      <c r="N215" s="5"/>
      <c r="O215" s="8">
        <f t="shared" si="7"/>
        <v>110305</v>
      </c>
      <c r="P215" s="7" t="s">
        <v>27</v>
      </c>
      <c r="Q215" s="3" t="s">
        <v>464</v>
      </c>
      <c r="R215" s="1" t="s">
        <v>1260</v>
      </c>
      <c r="S215" s="1"/>
      <c r="T215" s="1"/>
    </row>
    <row r="216" spans="1:21">
      <c r="A216" s="1">
        <v>226</v>
      </c>
      <c r="B216" s="1" t="s">
        <v>21</v>
      </c>
      <c r="C216" s="1" t="s">
        <v>22</v>
      </c>
      <c r="D216" s="1">
        <v>806</v>
      </c>
      <c r="E216" s="1" t="s">
        <v>465</v>
      </c>
      <c r="F216" s="1" t="s">
        <v>1724</v>
      </c>
      <c r="G216" s="1"/>
      <c r="H216" s="5">
        <v>200000</v>
      </c>
      <c r="I216" s="6">
        <v>18755</v>
      </c>
      <c r="J216" s="5">
        <v>13790</v>
      </c>
      <c r="K216" s="5">
        <v>26430</v>
      </c>
      <c r="L216" s="5">
        <v>30720</v>
      </c>
      <c r="M216" s="5">
        <f t="shared" si="6"/>
        <v>89695</v>
      </c>
      <c r="N216" s="5"/>
      <c r="O216" s="8">
        <f t="shared" si="7"/>
        <v>110305</v>
      </c>
      <c r="P216" s="7">
        <v>88</v>
      </c>
      <c r="Q216" s="3" t="s">
        <v>466</v>
      </c>
      <c r="R216" s="1" t="s">
        <v>1261</v>
      </c>
      <c r="S216" s="1"/>
      <c r="T216" s="1"/>
    </row>
    <row r="217" spans="1:21">
      <c r="A217" s="1">
        <v>227</v>
      </c>
      <c r="B217" s="1" t="s">
        <v>21</v>
      </c>
      <c r="C217" s="1" t="s">
        <v>22</v>
      </c>
      <c r="D217" s="1">
        <v>807</v>
      </c>
      <c r="E217" s="1" t="s">
        <v>467</v>
      </c>
      <c r="F217" s="1" t="s">
        <v>1725</v>
      </c>
      <c r="G217" s="1"/>
      <c r="H217" s="5">
        <v>200000</v>
      </c>
      <c r="I217" s="6">
        <v>25090</v>
      </c>
      <c r="J217" s="5">
        <v>25360</v>
      </c>
      <c r="K217" s="5">
        <v>28150</v>
      </c>
      <c r="L217" s="5">
        <v>29660</v>
      </c>
      <c r="M217" s="5">
        <f t="shared" si="6"/>
        <v>108260</v>
      </c>
      <c r="N217" s="5"/>
      <c r="O217" s="8">
        <f t="shared" si="7"/>
        <v>91740</v>
      </c>
      <c r="P217" s="7" t="s">
        <v>34</v>
      </c>
      <c r="Q217" s="3" t="s">
        <v>468</v>
      </c>
      <c r="R217" s="1" t="s">
        <v>1262</v>
      </c>
      <c r="S217" s="1"/>
      <c r="T217" s="1"/>
    </row>
    <row r="218" spans="1:21">
      <c r="A218" s="1">
        <v>228</v>
      </c>
      <c r="B218" s="1" t="s">
        <v>21</v>
      </c>
      <c r="C218" s="1" t="s">
        <v>22</v>
      </c>
      <c r="D218" s="1">
        <v>807</v>
      </c>
      <c r="E218" s="1" t="s">
        <v>469</v>
      </c>
      <c r="F218" s="1" t="s">
        <v>1726</v>
      </c>
      <c r="G218" s="1"/>
      <c r="H218" s="5">
        <v>200000</v>
      </c>
      <c r="I218" s="6">
        <v>25090</v>
      </c>
      <c r="J218" s="5">
        <v>25360</v>
      </c>
      <c r="K218" s="5">
        <v>28150</v>
      </c>
      <c r="L218" s="5">
        <v>29660</v>
      </c>
      <c r="M218" s="5">
        <f t="shared" si="6"/>
        <v>108260</v>
      </c>
      <c r="N218" s="5"/>
      <c r="O218" s="8">
        <f t="shared" si="7"/>
        <v>91740</v>
      </c>
      <c r="P218" s="7" t="s">
        <v>27</v>
      </c>
      <c r="Q218" s="3" t="s">
        <v>470</v>
      </c>
      <c r="R218" s="1" t="s">
        <v>1263</v>
      </c>
      <c r="S218" s="1"/>
      <c r="T218" s="1"/>
    </row>
    <row r="219" spans="1:21">
      <c r="A219" s="1">
        <v>229</v>
      </c>
      <c r="B219" s="1" t="s">
        <v>21</v>
      </c>
      <c r="C219" s="1" t="s">
        <v>22</v>
      </c>
      <c r="D219" s="1">
        <v>808</v>
      </c>
      <c r="E219" s="1" t="s">
        <v>471</v>
      </c>
      <c r="F219" s="1" t="s">
        <v>1727</v>
      </c>
      <c r="G219" s="1"/>
      <c r="H219" s="5">
        <v>200000</v>
      </c>
      <c r="I219" s="6">
        <v>11100</v>
      </c>
      <c r="J219" s="5">
        <v>8200</v>
      </c>
      <c r="K219" s="5">
        <v>15340</v>
      </c>
      <c r="L219" s="5">
        <f>10400*2</f>
        <v>20800</v>
      </c>
      <c r="M219" s="5">
        <f t="shared" si="6"/>
        <v>55440</v>
      </c>
      <c r="N219" s="5"/>
      <c r="O219" s="8">
        <f t="shared" si="7"/>
        <v>144560</v>
      </c>
      <c r="P219" s="7" t="s">
        <v>43</v>
      </c>
      <c r="Q219" s="3" t="s">
        <v>472</v>
      </c>
      <c r="R219" s="1" t="s">
        <v>1214</v>
      </c>
      <c r="S219" s="1"/>
      <c r="T219" s="1"/>
    </row>
    <row r="220" spans="1:21">
      <c r="A220" s="1">
        <v>230</v>
      </c>
      <c r="B220" s="1" t="s">
        <v>21</v>
      </c>
      <c r="C220" s="1" t="s">
        <v>22</v>
      </c>
      <c r="D220" s="1">
        <v>808</v>
      </c>
      <c r="E220" s="1" t="s">
        <v>473</v>
      </c>
      <c r="F220" s="1" t="s">
        <v>1101</v>
      </c>
      <c r="G220" s="1"/>
      <c r="H220" s="5"/>
      <c r="I220" s="6"/>
      <c r="J220" s="5"/>
      <c r="K220" s="5"/>
      <c r="L220" s="5"/>
      <c r="M220" s="5"/>
      <c r="N220" s="5"/>
      <c r="O220" s="8"/>
      <c r="P220" s="7"/>
      <c r="Q220" s="3"/>
      <c r="R220" s="1" t="s">
        <v>1101</v>
      </c>
      <c r="S220" s="1"/>
      <c r="T220" s="1"/>
      <c r="U220" s="4"/>
    </row>
    <row r="221" spans="1:21">
      <c r="A221" s="1">
        <v>231</v>
      </c>
      <c r="B221" s="1" t="s">
        <v>21</v>
      </c>
      <c r="C221" s="1" t="s">
        <v>22</v>
      </c>
      <c r="D221" s="1">
        <v>809</v>
      </c>
      <c r="E221" s="1" t="s">
        <v>474</v>
      </c>
      <c r="F221" s="1" t="s">
        <v>1728</v>
      </c>
      <c r="G221" s="1"/>
      <c r="H221" s="5">
        <v>200000</v>
      </c>
      <c r="I221" s="6">
        <v>18750</v>
      </c>
      <c r="J221" s="5">
        <v>21240</v>
      </c>
      <c r="K221" s="5">
        <v>26600</v>
      </c>
      <c r="L221" s="5">
        <v>27800</v>
      </c>
      <c r="M221" s="5">
        <f t="shared" si="6"/>
        <v>94390</v>
      </c>
      <c r="N221" s="5"/>
      <c r="O221" s="8">
        <f t="shared" si="7"/>
        <v>105610</v>
      </c>
      <c r="P221" s="7" t="s">
        <v>40</v>
      </c>
      <c r="Q221" s="3" t="s">
        <v>475</v>
      </c>
      <c r="R221" s="1" t="s">
        <v>1264</v>
      </c>
      <c r="S221" s="1"/>
      <c r="T221" s="1"/>
    </row>
    <row r="222" spans="1:21">
      <c r="A222" s="1">
        <v>232</v>
      </c>
      <c r="B222" s="1" t="s">
        <v>21</v>
      </c>
      <c r="C222" s="1" t="s">
        <v>22</v>
      </c>
      <c r="D222" s="1">
        <v>809</v>
      </c>
      <c r="E222" s="1" t="s">
        <v>476</v>
      </c>
      <c r="F222" s="1" t="s">
        <v>1729</v>
      </c>
      <c r="G222" s="1"/>
      <c r="H222" s="5">
        <v>200000</v>
      </c>
      <c r="I222" s="6">
        <v>18750</v>
      </c>
      <c r="J222" s="5">
        <v>21240</v>
      </c>
      <c r="K222" s="5">
        <v>26600</v>
      </c>
      <c r="L222" s="5">
        <v>27800</v>
      </c>
      <c r="M222" s="5">
        <f t="shared" si="6"/>
        <v>94390</v>
      </c>
      <c r="N222" s="5"/>
      <c r="O222" s="8">
        <f t="shared" si="7"/>
        <v>105610</v>
      </c>
      <c r="P222" s="7" t="s">
        <v>34</v>
      </c>
      <c r="Q222" s="3" t="s">
        <v>477</v>
      </c>
      <c r="R222" s="1" t="s">
        <v>1265</v>
      </c>
      <c r="S222" s="1"/>
      <c r="T222" s="1"/>
    </row>
    <row r="223" spans="1:21">
      <c r="A223" s="1">
        <v>233</v>
      </c>
      <c r="B223" s="1" t="s">
        <v>21</v>
      </c>
      <c r="C223" s="1" t="s">
        <v>22</v>
      </c>
      <c r="D223" s="1">
        <v>810</v>
      </c>
      <c r="E223" s="1" t="s">
        <v>478</v>
      </c>
      <c r="F223" s="1" t="s">
        <v>1730</v>
      </c>
      <c r="G223" s="1"/>
      <c r="H223" s="5">
        <v>200000</v>
      </c>
      <c r="I223" s="6">
        <v>8000</v>
      </c>
      <c r="J223" s="5">
        <v>11670</v>
      </c>
      <c r="K223" s="5">
        <v>11770</v>
      </c>
      <c r="L223" s="5">
        <v>17840</v>
      </c>
      <c r="M223" s="5">
        <f t="shared" si="6"/>
        <v>49280</v>
      </c>
      <c r="N223" s="5"/>
      <c r="O223" s="8">
        <f t="shared" si="7"/>
        <v>150720</v>
      </c>
      <c r="P223" s="7" t="s">
        <v>24</v>
      </c>
      <c r="Q223" s="3" t="s">
        <v>479</v>
      </c>
      <c r="R223" s="1" t="s">
        <v>1194</v>
      </c>
      <c r="S223" s="1"/>
      <c r="T223" s="1"/>
    </row>
    <row r="224" spans="1:21">
      <c r="A224" s="1">
        <v>234</v>
      </c>
      <c r="B224" s="1" t="s">
        <v>21</v>
      </c>
      <c r="C224" s="1" t="s">
        <v>22</v>
      </c>
      <c r="D224" s="1">
        <v>810</v>
      </c>
      <c r="E224" s="1" t="s">
        <v>480</v>
      </c>
      <c r="F224" s="1" t="s">
        <v>1731</v>
      </c>
      <c r="G224" s="1"/>
      <c r="H224" s="5">
        <v>200000</v>
      </c>
      <c r="I224" s="6">
        <v>8000</v>
      </c>
      <c r="J224" s="5">
        <v>11670</v>
      </c>
      <c r="K224" s="5">
        <v>11770</v>
      </c>
      <c r="L224" s="5">
        <v>17840</v>
      </c>
      <c r="M224" s="5">
        <f t="shared" si="6"/>
        <v>49280</v>
      </c>
      <c r="N224" s="5"/>
      <c r="O224" s="8">
        <f t="shared" si="7"/>
        <v>150720</v>
      </c>
      <c r="P224" s="7" t="s">
        <v>43</v>
      </c>
      <c r="Q224" s="3" t="s">
        <v>481</v>
      </c>
      <c r="R224" s="1" t="s">
        <v>1266</v>
      </c>
      <c r="S224" s="1"/>
      <c r="T224" s="1"/>
    </row>
    <row r="225" spans="1:20">
      <c r="A225" s="1">
        <v>235</v>
      </c>
      <c r="B225" s="1" t="s">
        <v>21</v>
      </c>
      <c r="C225" s="1" t="s">
        <v>22</v>
      </c>
      <c r="D225" s="1">
        <v>811</v>
      </c>
      <c r="E225" s="1" t="s">
        <v>482</v>
      </c>
      <c r="F225" s="1" t="s">
        <v>1732</v>
      </c>
      <c r="G225" s="1"/>
      <c r="H225" s="5">
        <v>200000</v>
      </c>
      <c r="I225" s="6">
        <v>19670</v>
      </c>
      <c r="J225" s="5">
        <v>17620</v>
      </c>
      <c r="K225" s="5">
        <v>17970</v>
      </c>
      <c r="L225" s="5">
        <v>18460</v>
      </c>
      <c r="M225" s="5">
        <f t="shared" si="6"/>
        <v>73720</v>
      </c>
      <c r="N225" s="5"/>
      <c r="O225" s="8">
        <f t="shared" si="7"/>
        <v>126280</v>
      </c>
      <c r="P225" s="7" t="s">
        <v>483</v>
      </c>
      <c r="Q225" s="3" t="s">
        <v>484</v>
      </c>
      <c r="R225" s="1" t="s">
        <v>1267</v>
      </c>
      <c r="S225" s="1"/>
      <c r="T225" s="1"/>
    </row>
    <row r="226" spans="1:20">
      <c r="A226" s="1">
        <v>236</v>
      </c>
      <c r="B226" s="1" t="s">
        <v>21</v>
      </c>
      <c r="C226" s="1" t="s">
        <v>22</v>
      </c>
      <c r="D226" s="1">
        <v>811</v>
      </c>
      <c r="E226" s="1" t="s">
        <v>485</v>
      </c>
      <c r="F226" s="1" t="s">
        <v>1733</v>
      </c>
      <c r="G226" s="1"/>
      <c r="H226" s="5">
        <v>200000</v>
      </c>
      <c r="I226" s="6">
        <v>19670</v>
      </c>
      <c r="J226" s="5">
        <v>17620</v>
      </c>
      <c r="K226" s="5">
        <v>17970</v>
      </c>
      <c r="L226" s="5">
        <v>18460</v>
      </c>
      <c r="M226" s="5">
        <f t="shared" si="6"/>
        <v>73720</v>
      </c>
      <c r="N226" s="5"/>
      <c r="O226" s="8">
        <f t="shared" si="7"/>
        <v>126280</v>
      </c>
      <c r="P226" s="7" t="s">
        <v>37</v>
      </c>
      <c r="Q226" s="3" t="s">
        <v>486</v>
      </c>
      <c r="R226" s="1" t="s">
        <v>1132</v>
      </c>
      <c r="S226" s="1"/>
      <c r="T226" s="1"/>
    </row>
    <row r="227" spans="1:20">
      <c r="A227" s="1">
        <v>237</v>
      </c>
      <c r="B227" s="1" t="s">
        <v>21</v>
      </c>
      <c r="C227" s="1" t="s">
        <v>22</v>
      </c>
      <c r="D227" s="1">
        <v>812</v>
      </c>
      <c r="E227" s="1" t="s">
        <v>487</v>
      </c>
      <c r="F227" s="1" t="s">
        <v>1734</v>
      </c>
      <c r="G227" s="1"/>
      <c r="H227" s="5">
        <v>200000</v>
      </c>
      <c r="I227" s="6">
        <v>20130</v>
      </c>
      <c r="J227" s="5">
        <v>15990</v>
      </c>
      <c r="K227" s="5">
        <v>25590</v>
      </c>
      <c r="L227" s="5">
        <v>39760</v>
      </c>
      <c r="M227" s="5">
        <f t="shared" si="6"/>
        <v>101470</v>
      </c>
      <c r="N227" s="5"/>
      <c r="O227" s="8">
        <f t="shared" si="7"/>
        <v>98530</v>
      </c>
      <c r="P227" s="7" t="s">
        <v>34</v>
      </c>
      <c r="Q227" s="3" t="s">
        <v>488</v>
      </c>
      <c r="R227" s="1" t="s">
        <v>1264</v>
      </c>
      <c r="S227" s="1"/>
      <c r="T227" s="1"/>
    </row>
    <row r="228" spans="1:20">
      <c r="A228" s="1">
        <v>238</v>
      </c>
      <c r="B228" s="1" t="s">
        <v>21</v>
      </c>
      <c r="C228" s="1" t="s">
        <v>22</v>
      </c>
      <c r="D228" s="1">
        <v>812</v>
      </c>
      <c r="E228" s="1" t="s">
        <v>489</v>
      </c>
      <c r="F228" s="1" t="s">
        <v>1735</v>
      </c>
      <c r="G228" s="1"/>
      <c r="H228" s="5">
        <v>200000</v>
      </c>
      <c r="I228" s="6">
        <v>20130</v>
      </c>
      <c r="J228" s="5">
        <v>15990</v>
      </c>
      <c r="K228" s="5">
        <v>25590</v>
      </c>
      <c r="L228" s="5">
        <v>39760</v>
      </c>
      <c r="M228" s="5">
        <f t="shared" si="6"/>
        <v>101470</v>
      </c>
      <c r="N228" s="5"/>
      <c r="O228" s="8">
        <f t="shared" si="7"/>
        <v>98530</v>
      </c>
      <c r="P228" s="7" t="s">
        <v>27</v>
      </c>
      <c r="Q228" s="3" t="s">
        <v>490</v>
      </c>
      <c r="R228" s="1" t="s">
        <v>1148</v>
      </c>
      <c r="S228" s="1"/>
      <c r="T228" s="1"/>
    </row>
    <row r="229" spans="1:20">
      <c r="A229" s="1">
        <v>239</v>
      </c>
      <c r="B229" s="1" t="s">
        <v>21</v>
      </c>
      <c r="C229" s="1" t="s">
        <v>22</v>
      </c>
      <c r="D229" s="1">
        <v>813</v>
      </c>
      <c r="E229" s="1" t="s">
        <v>491</v>
      </c>
      <c r="F229" s="1" t="s">
        <v>1736</v>
      </c>
      <c r="G229" s="1"/>
      <c r="H229" s="5">
        <v>200000</v>
      </c>
      <c r="I229" s="6">
        <v>12330</v>
      </c>
      <c r="J229" s="5">
        <v>14180</v>
      </c>
      <c r="K229" s="5">
        <v>16640</v>
      </c>
      <c r="L229" s="5">
        <v>17150</v>
      </c>
      <c r="M229" s="5">
        <f t="shared" si="6"/>
        <v>60300</v>
      </c>
      <c r="N229" s="5"/>
      <c r="O229" s="8">
        <f t="shared" si="7"/>
        <v>139700</v>
      </c>
      <c r="P229" s="7" t="s">
        <v>27</v>
      </c>
      <c r="Q229" s="3" t="s">
        <v>492</v>
      </c>
      <c r="R229" s="1" t="s">
        <v>1268</v>
      </c>
      <c r="S229" s="1"/>
      <c r="T229" s="1"/>
    </row>
    <row r="230" spans="1:20">
      <c r="A230" s="1">
        <v>240</v>
      </c>
      <c r="B230" s="1" t="s">
        <v>21</v>
      </c>
      <c r="C230" s="1" t="s">
        <v>22</v>
      </c>
      <c r="D230" s="1">
        <v>813</v>
      </c>
      <c r="E230" s="1" t="s">
        <v>493</v>
      </c>
      <c r="F230" s="1" t="s">
        <v>1737</v>
      </c>
      <c r="G230" s="1"/>
      <c r="H230" s="5">
        <v>200000</v>
      </c>
      <c r="I230" s="6">
        <v>12330</v>
      </c>
      <c r="J230" s="5">
        <v>14180</v>
      </c>
      <c r="K230" s="5">
        <v>16640</v>
      </c>
      <c r="L230" s="5">
        <v>17150</v>
      </c>
      <c r="M230" s="5">
        <f t="shared" si="6"/>
        <v>60300</v>
      </c>
      <c r="N230" s="5"/>
      <c r="O230" s="8">
        <f t="shared" si="7"/>
        <v>139700</v>
      </c>
      <c r="P230" s="7" t="s">
        <v>27</v>
      </c>
      <c r="Q230" s="3" t="s">
        <v>494</v>
      </c>
      <c r="R230" s="1" t="s">
        <v>1269</v>
      </c>
      <c r="S230" s="1"/>
      <c r="T230" s="1"/>
    </row>
    <row r="231" spans="1:20">
      <c r="A231" s="1">
        <v>241</v>
      </c>
      <c r="B231" s="1" t="s">
        <v>21</v>
      </c>
      <c r="C231" s="1" t="s">
        <v>22</v>
      </c>
      <c r="D231" s="1">
        <v>814</v>
      </c>
      <c r="E231" s="1" t="s">
        <v>495</v>
      </c>
      <c r="F231" s="1" t="s">
        <v>1738</v>
      </c>
      <c r="G231" s="1"/>
      <c r="H231" s="5">
        <v>200000</v>
      </c>
      <c r="I231" s="6">
        <v>34870</v>
      </c>
      <c r="J231" s="5">
        <v>27810</v>
      </c>
      <c r="K231" s="5">
        <v>42080</v>
      </c>
      <c r="L231" s="5">
        <v>45820</v>
      </c>
      <c r="M231" s="5">
        <f t="shared" si="6"/>
        <v>150580</v>
      </c>
      <c r="N231" s="5"/>
      <c r="O231" s="8">
        <f t="shared" si="7"/>
        <v>49420</v>
      </c>
      <c r="P231" s="7" t="s">
        <v>27</v>
      </c>
      <c r="Q231" s="3" t="s">
        <v>496</v>
      </c>
      <c r="R231" s="1" t="s">
        <v>1270</v>
      </c>
      <c r="S231" s="1"/>
      <c r="T231" s="1"/>
    </row>
    <row r="232" spans="1:20">
      <c r="A232" s="1">
        <v>242</v>
      </c>
      <c r="B232" s="1" t="s">
        <v>21</v>
      </c>
      <c r="C232" s="1" t="s">
        <v>22</v>
      </c>
      <c r="D232" s="1">
        <v>814</v>
      </c>
      <c r="E232" s="1" t="s">
        <v>497</v>
      </c>
      <c r="F232" s="1" t="s">
        <v>1739</v>
      </c>
      <c r="G232" s="1"/>
      <c r="H232" s="5">
        <v>200000</v>
      </c>
      <c r="I232" s="6">
        <v>34870</v>
      </c>
      <c r="J232" s="5">
        <v>27810</v>
      </c>
      <c r="K232" s="5">
        <v>42080</v>
      </c>
      <c r="L232" s="5">
        <v>45820</v>
      </c>
      <c r="M232" s="5">
        <f t="shared" si="6"/>
        <v>150580</v>
      </c>
      <c r="N232" s="5"/>
      <c r="O232" s="8">
        <f t="shared" si="7"/>
        <v>49420</v>
      </c>
      <c r="P232" s="7" t="s">
        <v>34</v>
      </c>
      <c r="Q232" s="3" t="s">
        <v>498</v>
      </c>
      <c r="R232" s="1" t="s">
        <v>1271</v>
      </c>
      <c r="S232" s="1"/>
      <c r="T232" s="1"/>
    </row>
    <row r="233" spans="1:20">
      <c r="A233" s="1">
        <v>243</v>
      </c>
      <c r="B233" s="1" t="s">
        <v>21</v>
      </c>
      <c r="C233" s="1" t="s">
        <v>22</v>
      </c>
      <c r="D233" s="1">
        <v>815</v>
      </c>
      <c r="E233" s="1" t="s">
        <v>499</v>
      </c>
      <c r="F233" s="1" t="s">
        <v>1740</v>
      </c>
      <c r="G233" s="1"/>
      <c r="H233" s="5">
        <v>200000</v>
      </c>
      <c r="I233" s="6">
        <v>22030</v>
      </c>
      <c r="J233" s="5">
        <v>15660</v>
      </c>
      <c r="K233" s="5">
        <v>21380</v>
      </c>
      <c r="L233" s="5">
        <v>27700</v>
      </c>
      <c r="M233" s="5">
        <f t="shared" si="6"/>
        <v>86770</v>
      </c>
      <c r="N233" s="5"/>
      <c r="O233" s="8">
        <f t="shared" si="7"/>
        <v>113230</v>
      </c>
      <c r="P233" s="7" t="s">
        <v>27</v>
      </c>
      <c r="Q233" s="3" t="s">
        <v>500</v>
      </c>
      <c r="R233" s="1" t="s">
        <v>1272</v>
      </c>
      <c r="S233" s="1"/>
      <c r="T233" s="1"/>
    </row>
    <row r="234" spans="1:20">
      <c r="A234" s="1">
        <v>244</v>
      </c>
      <c r="B234" s="1" t="s">
        <v>21</v>
      </c>
      <c r="C234" s="1" t="s">
        <v>22</v>
      </c>
      <c r="D234" s="1">
        <v>815</v>
      </c>
      <c r="E234" s="1" t="s">
        <v>501</v>
      </c>
      <c r="F234" s="1" t="s">
        <v>1741</v>
      </c>
      <c r="G234" s="1"/>
      <c r="H234" s="5">
        <v>200000</v>
      </c>
      <c r="I234" s="6">
        <v>22030</v>
      </c>
      <c r="J234" s="5">
        <v>15660</v>
      </c>
      <c r="K234" s="5">
        <v>21380</v>
      </c>
      <c r="L234" s="5">
        <v>27700</v>
      </c>
      <c r="M234" s="5">
        <f t="shared" si="6"/>
        <v>86770</v>
      </c>
      <c r="N234" s="5"/>
      <c r="O234" s="8">
        <f t="shared" si="7"/>
        <v>113230</v>
      </c>
      <c r="P234" s="7" t="s">
        <v>27</v>
      </c>
      <c r="Q234" s="3" t="s">
        <v>502</v>
      </c>
      <c r="R234" s="1" t="s">
        <v>1273</v>
      </c>
      <c r="S234" s="1"/>
      <c r="T234" s="1"/>
    </row>
    <row r="235" spans="1:20">
      <c r="A235" s="1">
        <v>245</v>
      </c>
      <c r="B235" s="1" t="s">
        <v>21</v>
      </c>
      <c r="C235" s="1" t="s">
        <v>22</v>
      </c>
      <c r="D235" s="1">
        <v>816</v>
      </c>
      <c r="E235" s="1" t="s">
        <v>503</v>
      </c>
      <c r="F235" s="1" t="s">
        <v>1742</v>
      </c>
      <c r="G235" s="1"/>
      <c r="H235" s="5">
        <v>200000</v>
      </c>
      <c r="I235" s="6">
        <v>24490</v>
      </c>
      <c r="J235" s="5">
        <v>13050</v>
      </c>
      <c r="K235" s="5">
        <v>22020</v>
      </c>
      <c r="L235" s="5">
        <v>19210</v>
      </c>
      <c r="M235" s="5">
        <f t="shared" si="6"/>
        <v>78770</v>
      </c>
      <c r="N235" s="5"/>
      <c r="O235" s="8">
        <f t="shared" si="7"/>
        <v>121230</v>
      </c>
      <c r="P235" s="7" t="s">
        <v>57</v>
      </c>
      <c r="Q235" s="3" t="s">
        <v>504</v>
      </c>
      <c r="R235" s="1" t="s">
        <v>1271</v>
      </c>
      <c r="S235" s="1"/>
      <c r="T235" s="1"/>
    </row>
    <row r="236" spans="1:20">
      <c r="A236" s="1">
        <v>246</v>
      </c>
      <c r="B236" s="1" t="s">
        <v>21</v>
      </c>
      <c r="C236" s="1" t="s">
        <v>22</v>
      </c>
      <c r="D236" s="1">
        <v>816</v>
      </c>
      <c r="E236" s="1" t="s">
        <v>505</v>
      </c>
      <c r="F236" s="1" t="s">
        <v>1743</v>
      </c>
      <c r="G236" s="1"/>
      <c r="H236" s="5">
        <v>200000</v>
      </c>
      <c r="I236" s="6">
        <v>24490</v>
      </c>
      <c r="J236" s="5">
        <v>13050</v>
      </c>
      <c r="K236" s="5">
        <v>22020</v>
      </c>
      <c r="L236" s="5">
        <v>19210</v>
      </c>
      <c r="M236" s="5">
        <f t="shared" si="6"/>
        <v>78770</v>
      </c>
      <c r="N236" s="5"/>
      <c r="O236" s="8">
        <f t="shared" si="7"/>
        <v>121230</v>
      </c>
      <c r="P236" s="7" t="s">
        <v>92</v>
      </c>
      <c r="Q236" s="3" t="s">
        <v>506</v>
      </c>
      <c r="R236" s="1" t="s">
        <v>1274</v>
      </c>
      <c r="S236" s="1"/>
      <c r="T236" s="1"/>
    </row>
    <row r="237" spans="1:20">
      <c r="A237" s="1">
        <v>247</v>
      </c>
      <c r="B237" s="1" t="s">
        <v>21</v>
      </c>
      <c r="C237" s="1" t="s">
        <v>22</v>
      </c>
      <c r="D237" s="1">
        <v>817</v>
      </c>
      <c r="E237" s="1" t="s">
        <v>507</v>
      </c>
      <c r="F237" s="1" t="s">
        <v>1744</v>
      </c>
      <c r="G237" s="1"/>
      <c r="H237" s="5">
        <v>200000</v>
      </c>
      <c r="I237" s="6">
        <v>28770</v>
      </c>
      <c r="J237" s="5">
        <v>13690</v>
      </c>
      <c r="K237" s="5">
        <v>23160</v>
      </c>
      <c r="L237" s="5">
        <v>30530</v>
      </c>
      <c r="M237" s="5">
        <f t="shared" si="6"/>
        <v>96150</v>
      </c>
      <c r="N237" s="5"/>
      <c r="O237" s="8">
        <f t="shared" si="7"/>
        <v>103850</v>
      </c>
      <c r="P237" s="7" t="s">
        <v>43</v>
      </c>
      <c r="Q237" s="3" t="s">
        <v>508</v>
      </c>
      <c r="R237" s="1" t="s">
        <v>1275</v>
      </c>
      <c r="S237" s="1"/>
      <c r="T237" s="1"/>
    </row>
    <row r="238" spans="1:20">
      <c r="A238" s="1">
        <v>248</v>
      </c>
      <c r="B238" s="1" t="s">
        <v>21</v>
      </c>
      <c r="C238" s="1" t="s">
        <v>22</v>
      </c>
      <c r="D238" s="1">
        <v>817</v>
      </c>
      <c r="E238" s="1" t="s">
        <v>509</v>
      </c>
      <c r="F238" s="1" t="s">
        <v>1745</v>
      </c>
      <c r="G238" s="1"/>
      <c r="H238" s="5">
        <v>200000</v>
      </c>
      <c r="I238" s="6">
        <v>28770</v>
      </c>
      <c r="J238" s="5">
        <v>13690</v>
      </c>
      <c r="K238" s="5">
        <v>23160</v>
      </c>
      <c r="L238" s="5">
        <v>30530</v>
      </c>
      <c r="M238" s="5">
        <f t="shared" si="6"/>
        <v>96150</v>
      </c>
      <c r="N238" s="5"/>
      <c r="O238" s="8">
        <f t="shared" si="7"/>
        <v>103850</v>
      </c>
      <c r="P238" s="7" t="s">
        <v>34</v>
      </c>
      <c r="Q238" s="3" t="s">
        <v>510</v>
      </c>
      <c r="R238" s="1" t="s">
        <v>1276</v>
      </c>
      <c r="S238" s="1"/>
      <c r="T238" s="1"/>
    </row>
    <row r="239" spans="1:20">
      <c r="A239" s="1">
        <v>249</v>
      </c>
      <c r="B239" s="1" t="s">
        <v>21</v>
      </c>
      <c r="C239" s="1" t="s">
        <v>22</v>
      </c>
      <c r="D239" s="1">
        <v>818</v>
      </c>
      <c r="E239" s="1" t="s">
        <v>511</v>
      </c>
      <c r="F239" s="1" t="s">
        <v>1746</v>
      </c>
      <c r="G239" s="1"/>
      <c r="H239" s="5">
        <v>200000</v>
      </c>
      <c r="I239" s="6">
        <v>21840</v>
      </c>
      <c r="J239" s="5">
        <v>9480</v>
      </c>
      <c r="K239" s="5">
        <v>19600</v>
      </c>
      <c r="L239" s="5">
        <v>37360</v>
      </c>
      <c r="M239" s="5">
        <f t="shared" si="6"/>
        <v>88280</v>
      </c>
      <c r="N239" s="5"/>
      <c r="O239" s="8">
        <f t="shared" si="7"/>
        <v>111720</v>
      </c>
      <c r="P239" s="7" t="s">
        <v>27</v>
      </c>
      <c r="Q239" s="3" t="s">
        <v>512</v>
      </c>
      <c r="R239" s="1" t="s">
        <v>1223</v>
      </c>
      <c r="S239" s="1"/>
      <c r="T239" s="1"/>
    </row>
    <row r="240" spans="1:20">
      <c r="A240" s="1">
        <v>250</v>
      </c>
      <c r="B240" s="1" t="s">
        <v>21</v>
      </c>
      <c r="C240" s="1" t="s">
        <v>22</v>
      </c>
      <c r="D240" s="1">
        <v>818</v>
      </c>
      <c r="E240" s="1" t="s">
        <v>513</v>
      </c>
      <c r="F240" s="1" t="s">
        <v>1747</v>
      </c>
      <c r="G240" s="1"/>
      <c r="H240" s="5">
        <v>200000</v>
      </c>
      <c r="I240" s="6">
        <v>21840</v>
      </c>
      <c r="J240" s="5">
        <v>9480</v>
      </c>
      <c r="K240" s="5">
        <v>19600</v>
      </c>
      <c r="L240" s="5">
        <v>37360</v>
      </c>
      <c r="M240" s="5">
        <f t="shared" si="6"/>
        <v>88280</v>
      </c>
      <c r="N240" s="5"/>
      <c r="O240" s="8">
        <f t="shared" si="7"/>
        <v>111720</v>
      </c>
      <c r="P240" s="7" t="s">
        <v>34</v>
      </c>
      <c r="Q240" s="3" t="s">
        <v>514</v>
      </c>
      <c r="R240" s="1" t="s">
        <v>1262</v>
      </c>
      <c r="S240" s="1"/>
      <c r="T240" s="1"/>
    </row>
    <row r="241" spans="1:20">
      <c r="A241" s="1">
        <v>251</v>
      </c>
      <c r="B241" s="1" t="s">
        <v>21</v>
      </c>
      <c r="C241" s="1" t="s">
        <v>22</v>
      </c>
      <c r="D241" s="1">
        <v>819</v>
      </c>
      <c r="E241" s="1" t="s">
        <v>515</v>
      </c>
      <c r="F241" s="1" t="s">
        <v>1748</v>
      </c>
      <c r="G241" s="1"/>
      <c r="H241" s="5">
        <v>200000</v>
      </c>
      <c r="I241" s="6">
        <v>25810</v>
      </c>
      <c r="J241" s="5">
        <v>13960</v>
      </c>
      <c r="K241" s="5">
        <v>17230</v>
      </c>
      <c r="L241" s="5">
        <v>27720</v>
      </c>
      <c r="M241" s="5">
        <f t="shared" si="6"/>
        <v>84720</v>
      </c>
      <c r="N241" s="5"/>
      <c r="O241" s="8">
        <f t="shared" si="7"/>
        <v>115280</v>
      </c>
      <c r="P241" s="7" t="s">
        <v>27</v>
      </c>
      <c r="Q241" s="3" t="s">
        <v>516</v>
      </c>
      <c r="R241" s="1" t="s">
        <v>1277</v>
      </c>
      <c r="S241" s="1"/>
      <c r="T241" s="1"/>
    </row>
    <row r="242" spans="1:20">
      <c r="A242" s="1">
        <v>252</v>
      </c>
      <c r="B242" s="1" t="s">
        <v>21</v>
      </c>
      <c r="C242" s="1" t="s">
        <v>22</v>
      </c>
      <c r="D242" s="1">
        <v>819</v>
      </c>
      <c r="E242" s="1" t="s">
        <v>517</v>
      </c>
      <c r="F242" s="1" t="s">
        <v>1749</v>
      </c>
      <c r="G242" s="1"/>
      <c r="H242" s="5">
        <v>200000</v>
      </c>
      <c r="I242" s="6">
        <v>25810</v>
      </c>
      <c r="J242" s="5">
        <v>13960</v>
      </c>
      <c r="K242" s="5">
        <v>17230</v>
      </c>
      <c r="L242" s="5">
        <v>27720</v>
      </c>
      <c r="M242" s="5">
        <f t="shared" si="6"/>
        <v>84720</v>
      </c>
      <c r="N242" s="5"/>
      <c r="O242" s="8">
        <f t="shared" si="7"/>
        <v>115280</v>
      </c>
      <c r="P242" s="7" t="s">
        <v>27</v>
      </c>
      <c r="Q242" s="3" t="s">
        <v>518</v>
      </c>
      <c r="R242" s="1" t="s">
        <v>1278</v>
      </c>
      <c r="S242" s="1"/>
      <c r="T242" s="1"/>
    </row>
    <row r="243" spans="1:20">
      <c r="A243" s="1">
        <v>253</v>
      </c>
      <c r="B243" s="1" t="s">
        <v>21</v>
      </c>
      <c r="C243" s="1" t="s">
        <v>22</v>
      </c>
      <c r="D243" s="1">
        <v>820</v>
      </c>
      <c r="E243" s="1" t="s">
        <v>519</v>
      </c>
      <c r="F243" s="1" t="s">
        <v>1750</v>
      </c>
      <c r="G243" s="1"/>
      <c r="H243" s="5">
        <v>200000</v>
      </c>
      <c r="I243" s="6">
        <v>21870</v>
      </c>
      <c r="J243" s="5">
        <v>14360</v>
      </c>
      <c r="K243" s="5">
        <v>14580</v>
      </c>
      <c r="L243" s="5">
        <v>15320</v>
      </c>
      <c r="M243" s="5">
        <f t="shared" si="6"/>
        <v>66130</v>
      </c>
      <c r="N243" s="5"/>
      <c r="O243" s="8">
        <f t="shared" si="7"/>
        <v>133870</v>
      </c>
      <c r="P243" s="7" t="s">
        <v>34</v>
      </c>
      <c r="Q243" s="3" t="s">
        <v>520</v>
      </c>
      <c r="R243" s="1" t="s">
        <v>1279</v>
      </c>
      <c r="S243" s="1"/>
      <c r="T243" s="1"/>
    </row>
    <row r="244" spans="1:20">
      <c r="A244" s="1">
        <v>254</v>
      </c>
      <c r="B244" s="1" t="s">
        <v>21</v>
      </c>
      <c r="C244" s="1" t="s">
        <v>22</v>
      </c>
      <c r="D244" s="1">
        <v>820</v>
      </c>
      <c r="E244" s="1" t="s">
        <v>521</v>
      </c>
      <c r="F244" s="1" t="s">
        <v>1751</v>
      </c>
      <c r="G244" s="1"/>
      <c r="H244" s="5">
        <v>200000</v>
      </c>
      <c r="I244" s="6">
        <v>19680</v>
      </c>
      <c r="J244" s="5">
        <v>14360</v>
      </c>
      <c r="K244" s="5">
        <v>14580</v>
      </c>
      <c r="L244" s="5">
        <v>15320</v>
      </c>
      <c r="M244" s="5">
        <f t="shared" si="6"/>
        <v>63940</v>
      </c>
      <c r="N244" s="5"/>
      <c r="O244" s="8">
        <f t="shared" si="7"/>
        <v>136060</v>
      </c>
      <c r="P244" s="7" t="s">
        <v>27</v>
      </c>
      <c r="Q244" s="3" t="s">
        <v>522</v>
      </c>
      <c r="R244" s="1" t="s">
        <v>1280</v>
      </c>
      <c r="S244" s="1"/>
      <c r="T244" s="1"/>
    </row>
    <row r="245" spans="1:20">
      <c r="A245" s="1">
        <v>255</v>
      </c>
      <c r="B245" s="1" t="s">
        <v>21</v>
      </c>
      <c r="C245" s="1" t="s">
        <v>22</v>
      </c>
      <c r="D245" s="1">
        <v>821</v>
      </c>
      <c r="E245" s="1" t="s">
        <v>523</v>
      </c>
      <c r="F245" s="1" t="s">
        <v>1752</v>
      </c>
      <c r="G245" s="1"/>
      <c r="H245" s="5">
        <v>200000</v>
      </c>
      <c r="I245" s="6">
        <v>9050</v>
      </c>
      <c r="J245" s="5">
        <v>12040</v>
      </c>
      <c r="K245" s="5">
        <v>20690</v>
      </c>
      <c r="L245" s="5">
        <v>22490</v>
      </c>
      <c r="M245" s="5">
        <f t="shared" si="6"/>
        <v>64270</v>
      </c>
      <c r="N245" s="5"/>
      <c r="O245" s="8">
        <f t="shared" si="7"/>
        <v>135730</v>
      </c>
      <c r="P245" s="7" t="s">
        <v>57</v>
      </c>
      <c r="Q245" s="3" t="s">
        <v>524</v>
      </c>
      <c r="R245" s="1" t="s">
        <v>1281</v>
      </c>
      <c r="S245" s="1"/>
      <c r="T245" s="1"/>
    </row>
    <row r="246" spans="1:20">
      <c r="A246" s="1">
        <v>256</v>
      </c>
      <c r="B246" s="1" t="s">
        <v>21</v>
      </c>
      <c r="C246" s="1" t="s">
        <v>22</v>
      </c>
      <c r="D246" s="1">
        <v>821</v>
      </c>
      <c r="E246" s="1" t="s">
        <v>525</v>
      </c>
      <c r="F246" s="1" t="s">
        <v>1753</v>
      </c>
      <c r="G246" s="1"/>
      <c r="H246" s="5">
        <v>200000</v>
      </c>
      <c r="I246" s="6">
        <v>9050</v>
      </c>
      <c r="J246" s="5">
        <v>12040</v>
      </c>
      <c r="K246" s="5">
        <v>20690</v>
      </c>
      <c r="L246" s="5">
        <v>22490</v>
      </c>
      <c r="M246" s="5">
        <f t="shared" si="6"/>
        <v>64270</v>
      </c>
      <c r="N246" s="5"/>
      <c r="O246" s="8">
        <f t="shared" si="7"/>
        <v>135730</v>
      </c>
      <c r="P246" s="7" t="s">
        <v>34</v>
      </c>
      <c r="Q246" s="3" t="s">
        <v>526</v>
      </c>
      <c r="R246" s="1" t="s">
        <v>1282</v>
      </c>
      <c r="S246" s="1"/>
      <c r="T246" s="1"/>
    </row>
    <row r="247" spans="1:20">
      <c r="A247" s="1">
        <v>257</v>
      </c>
      <c r="B247" s="1" t="s">
        <v>21</v>
      </c>
      <c r="C247" s="1" t="s">
        <v>22</v>
      </c>
      <c r="D247" s="1">
        <v>901</v>
      </c>
      <c r="E247" s="1" t="s">
        <v>527</v>
      </c>
      <c r="F247" s="1" t="s">
        <v>1754</v>
      </c>
      <c r="G247" s="1"/>
      <c r="H247" s="5">
        <v>200000</v>
      </c>
      <c r="I247" s="6">
        <v>34550</v>
      </c>
      <c r="J247" s="5">
        <v>19070</v>
      </c>
      <c r="K247" s="5">
        <v>44000</v>
      </c>
      <c r="L247" s="5">
        <v>53420</v>
      </c>
      <c r="M247" s="5">
        <f t="shared" si="6"/>
        <v>151040</v>
      </c>
      <c r="N247" s="5"/>
      <c r="O247" s="8">
        <f t="shared" si="7"/>
        <v>48960</v>
      </c>
      <c r="P247" s="7">
        <v>92</v>
      </c>
      <c r="Q247" s="3" t="s">
        <v>528</v>
      </c>
      <c r="R247" s="1" t="s">
        <v>1283</v>
      </c>
      <c r="S247" s="1"/>
      <c r="T247" s="1"/>
    </row>
    <row r="248" spans="1:20">
      <c r="A248" s="1">
        <v>258</v>
      </c>
      <c r="B248" s="1" t="s">
        <v>21</v>
      </c>
      <c r="C248" s="1" t="s">
        <v>22</v>
      </c>
      <c r="D248" s="1">
        <v>902</v>
      </c>
      <c r="E248" s="1" t="s">
        <v>529</v>
      </c>
      <c r="F248" s="1" t="s">
        <v>1755</v>
      </c>
      <c r="G248" s="1"/>
      <c r="H248" s="5">
        <v>200000</v>
      </c>
      <c r="I248" s="6">
        <v>11670</v>
      </c>
      <c r="J248" s="5">
        <v>9970</v>
      </c>
      <c r="K248" s="5">
        <v>39000</v>
      </c>
      <c r="L248" s="5">
        <v>60440</v>
      </c>
      <c r="M248" s="5">
        <f t="shared" ref="M248:M310" si="8">I248+J248+K248+L248</f>
        <v>121080</v>
      </c>
      <c r="N248" s="5"/>
      <c r="O248" s="8">
        <f t="shared" ref="O248:O310" si="9">H248-M248</f>
        <v>78920</v>
      </c>
      <c r="P248" s="7">
        <v>90</v>
      </c>
      <c r="Q248" s="3" t="s">
        <v>530</v>
      </c>
      <c r="R248" s="1" t="s">
        <v>1284</v>
      </c>
      <c r="S248" s="1"/>
      <c r="T248" s="1"/>
    </row>
    <row r="249" spans="1:20">
      <c r="A249" s="1">
        <v>259</v>
      </c>
      <c r="B249" s="1" t="s">
        <v>21</v>
      </c>
      <c r="C249" s="1" t="s">
        <v>22</v>
      </c>
      <c r="D249" s="1">
        <v>903</v>
      </c>
      <c r="E249" s="1" t="s">
        <v>531</v>
      </c>
      <c r="F249" s="1" t="s">
        <v>1756</v>
      </c>
      <c r="G249" s="1"/>
      <c r="H249" s="5">
        <v>200000</v>
      </c>
      <c r="I249" s="6">
        <v>57600</v>
      </c>
      <c r="J249" s="5">
        <v>32010</v>
      </c>
      <c r="K249" s="5">
        <v>43400</v>
      </c>
      <c r="L249" s="5">
        <v>49140</v>
      </c>
      <c r="M249" s="5">
        <f t="shared" si="8"/>
        <v>182150</v>
      </c>
      <c r="N249" s="5"/>
      <c r="O249" s="8">
        <f t="shared" si="9"/>
        <v>17850</v>
      </c>
      <c r="P249" s="7" t="s">
        <v>34</v>
      </c>
      <c r="Q249" s="3" t="s">
        <v>532</v>
      </c>
      <c r="R249" s="1" t="s">
        <v>1285</v>
      </c>
      <c r="S249" s="1"/>
      <c r="T249" s="1"/>
    </row>
    <row r="250" spans="1:20">
      <c r="A250" s="1">
        <v>260</v>
      </c>
      <c r="B250" s="1" t="s">
        <v>21</v>
      </c>
      <c r="C250" s="1" t="s">
        <v>22</v>
      </c>
      <c r="D250" s="1">
        <v>904</v>
      </c>
      <c r="E250" s="1" t="s">
        <v>533</v>
      </c>
      <c r="F250" s="1" t="s">
        <v>1757</v>
      </c>
      <c r="G250" s="1"/>
      <c r="H250" s="5">
        <v>200000</v>
      </c>
      <c r="I250" s="6">
        <v>22990</v>
      </c>
      <c r="J250" s="5">
        <v>31550</v>
      </c>
      <c r="K250" s="5">
        <f>47300+4990</f>
        <v>52290</v>
      </c>
      <c r="L250" s="5">
        <v>52160</v>
      </c>
      <c r="M250" s="5">
        <f t="shared" si="8"/>
        <v>158990</v>
      </c>
      <c r="N250" s="5"/>
      <c r="O250" s="8">
        <f t="shared" si="9"/>
        <v>41010</v>
      </c>
      <c r="P250" s="7" t="s">
        <v>57</v>
      </c>
      <c r="Q250" s="3" t="s">
        <v>651</v>
      </c>
      <c r="R250" s="1" t="s">
        <v>1286</v>
      </c>
      <c r="S250" s="1"/>
      <c r="T250" s="1"/>
    </row>
    <row r="251" spans="1:20">
      <c r="A251" s="1">
        <v>261</v>
      </c>
      <c r="B251" s="1" t="s">
        <v>21</v>
      </c>
      <c r="C251" s="1" t="s">
        <v>22</v>
      </c>
      <c r="D251" s="1">
        <v>905</v>
      </c>
      <c r="E251" s="1" t="s">
        <v>534</v>
      </c>
      <c r="F251" s="1" t="s">
        <v>1758</v>
      </c>
      <c r="G251" s="1"/>
      <c r="H251" s="5">
        <v>200000</v>
      </c>
      <c r="I251" s="6">
        <v>11010</v>
      </c>
      <c r="J251" s="5">
        <v>15350</v>
      </c>
      <c r="K251" s="5">
        <v>23840</v>
      </c>
      <c r="L251" s="5">
        <v>29890</v>
      </c>
      <c r="M251" s="5">
        <f t="shared" si="8"/>
        <v>80090</v>
      </c>
      <c r="N251" s="5"/>
      <c r="O251" s="8">
        <f t="shared" si="9"/>
        <v>119910</v>
      </c>
      <c r="P251" s="7" t="s">
        <v>34</v>
      </c>
      <c r="Q251" s="3" t="s">
        <v>535</v>
      </c>
      <c r="R251" s="1" t="s">
        <v>1223</v>
      </c>
      <c r="S251" s="1"/>
      <c r="T251" s="1"/>
    </row>
    <row r="252" spans="1:20">
      <c r="A252" s="1">
        <v>262</v>
      </c>
      <c r="B252" s="1" t="s">
        <v>21</v>
      </c>
      <c r="C252" s="1" t="s">
        <v>22</v>
      </c>
      <c r="D252" s="1">
        <v>906</v>
      </c>
      <c r="E252" s="1" t="s">
        <v>536</v>
      </c>
      <c r="F252" s="1" t="s">
        <v>1759</v>
      </c>
      <c r="G252" s="1"/>
      <c r="H252" s="5">
        <v>200000</v>
      </c>
      <c r="I252" s="6">
        <v>9420</v>
      </c>
      <c r="J252" s="5">
        <v>8910</v>
      </c>
      <c r="K252" s="5">
        <v>11630</v>
      </c>
      <c r="L252" s="5">
        <v>13480</v>
      </c>
      <c r="M252" s="5">
        <f t="shared" si="8"/>
        <v>43440</v>
      </c>
      <c r="N252" s="5"/>
      <c r="O252" s="8">
        <f t="shared" si="9"/>
        <v>156560</v>
      </c>
      <c r="P252" s="7" t="s">
        <v>34</v>
      </c>
      <c r="Q252" s="3" t="s">
        <v>537</v>
      </c>
      <c r="R252" s="1" t="s">
        <v>1287</v>
      </c>
      <c r="S252" s="1"/>
      <c r="T252" s="1"/>
    </row>
    <row r="253" spans="1:20">
      <c r="A253" s="1">
        <v>263</v>
      </c>
      <c r="B253" s="1" t="s">
        <v>21</v>
      </c>
      <c r="C253" s="1" t="s">
        <v>22</v>
      </c>
      <c r="D253" s="1">
        <v>906</v>
      </c>
      <c r="E253" s="1" t="s">
        <v>538</v>
      </c>
      <c r="F253" s="1" t="s">
        <v>1760</v>
      </c>
      <c r="G253" s="1"/>
      <c r="H253" s="5">
        <v>200000</v>
      </c>
      <c r="I253" s="6">
        <v>9420</v>
      </c>
      <c r="J253" s="5">
        <v>8910</v>
      </c>
      <c r="K253" s="5">
        <v>11630</v>
      </c>
      <c r="L253" s="5">
        <v>13480</v>
      </c>
      <c r="M253" s="5">
        <f t="shared" si="8"/>
        <v>43440</v>
      </c>
      <c r="N253" s="5"/>
      <c r="O253" s="8">
        <f t="shared" si="9"/>
        <v>156560</v>
      </c>
      <c r="P253" s="7" t="s">
        <v>34</v>
      </c>
      <c r="Q253" s="3" t="s">
        <v>539</v>
      </c>
      <c r="R253" s="1" t="s">
        <v>1288</v>
      </c>
      <c r="S253" s="1"/>
      <c r="T253" s="1"/>
    </row>
    <row r="254" spans="1:20">
      <c r="A254" s="1">
        <v>264</v>
      </c>
      <c r="B254" s="1" t="s">
        <v>21</v>
      </c>
      <c r="C254" s="1" t="s">
        <v>22</v>
      </c>
      <c r="D254" s="1">
        <v>907</v>
      </c>
      <c r="E254" s="1" t="s">
        <v>540</v>
      </c>
      <c r="F254" s="1" t="s">
        <v>1761</v>
      </c>
      <c r="G254" s="1"/>
      <c r="H254" s="5">
        <v>200000</v>
      </c>
      <c r="I254" s="6">
        <v>31710</v>
      </c>
      <c r="J254" s="5">
        <v>32890</v>
      </c>
      <c r="K254" s="5">
        <v>41300</v>
      </c>
      <c r="L254" s="5">
        <v>41990</v>
      </c>
      <c r="M254" s="5">
        <f t="shared" si="8"/>
        <v>147890</v>
      </c>
      <c r="N254" s="5"/>
      <c r="O254" s="8">
        <f t="shared" si="9"/>
        <v>52110</v>
      </c>
      <c r="P254" s="7" t="s">
        <v>34</v>
      </c>
      <c r="Q254" s="3" t="s">
        <v>541</v>
      </c>
      <c r="R254" s="1" t="s">
        <v>1289</v>
      </c>
      <c r="S254" s="1"/>
      <c r="T254" s="1"/>
    </row>
    <row r="255" spans="1:20">
      <c r="A255" s="1">
        <v>265</v>
      </c>
      <c r="B255" s="1" t="s">
        <v>21</v>
      </c>
      <c r="C255" s="1" t="s">
        <v>22</v>
      </c>
      <c r="D255" s="1">
        <v>907</v>
      </c>
      <c r="E255" s="1" t="s">
        <v>542</v>
      </c>
      <c r="F255" s="1" t="s">
        <v>1762</v>
      </c>
      <c r="G255" s="1"/>
      <c r="H255" s="5">
        <v>200000</v>
      </c>
      <c r="I255" s="6">
        <v>31710</v>
      </c>
      <c r="J255" s="5">
        <v>32890</v>
      </c>
      <c r="K255" s="5">
        <v>41300</v>
      </c>
      <c r="L255" s="5">
        <v>41990</v>
      </c>
      <c r="M255" s="5">
        <f t="shared" si="8"/>
        <v>147890</v>
      </c>
      <c r="N255" s="5"/>
      <c r="O255" s="8">
        <f t="shared" si="9"/>
        <v>52110</v>
      </c>
      <c r="P255" s="7" t="s">
        <v>24</v>
      </c>
      <c r="Q255" s="3" t="s">
        <v>543</v>
      </c>
      <c r="R255" s="1" t="s">
        <v>1195</v>
      </c>
      <c r="S255" s="1"/>
      <c r="T255" s="1"/>
    </row>
    <row r="256" spans="1:20">
      <c r="A256" s="1">
        <v>266</v>
      </c>
      <c r="B256" s="1" t="s">
        <v>21</v>
      </c>
      <c r="C256" s="1" t="s">
        <v>22</v>
      </c>
      <c r="D256" s="1">
        <v>908</v>
      </c>
      <c r="E256" s="1" t="s">
        <v>544</v>
      </c>
      <c r="F256" s="1" t="s">
        <v>1763</v>
      </c>
      <c r="G256" s="1"/>
      <c r="H256" s="5">
        <v>200000</v>
      </c>
      <c r="I256" s="6">
        <v>21200</v>
      </c>
      <c r="J256" s="5">
        <v>8810</v>
      </c>
      <c r="K256" s="5">
        <v>20520</v>
      </c>
      <c r="L256" s="5">
        <v>20650</v>
      </c>
      <c r="M256" s="5">
        <f t="shared" si="8"/>
        <v>71180</v>
      </c>
      <c r="N256" s="5"/>
      <c r="O256" s="8">
        <f t="shared" si="9"/>
        <v>128820</v>
      </c>
      <c r="P256" s="7" t="s">
        <v>27</v>
      </c>
      <c r="Q256" s="3" t="s">
        <v>545</v>
      </c>
      <c r="R256" s="1" t="s">
        <v>1127</v>
      </c>
      <c r="S256" s="1"/>
      <c r="T256" s="1"/>
    </row>
    <row r="257" spans="1:20">
      <c r="A257" s="1">
        <v>267</v>
      </c>
      <c r="B257" s="1" t="s">
        <v>21</v>
      </c>
      <c r="C257" s="1" t="s">
        <v>22</v>
      </c>
      <c r="D257" s="1">
        <v>908</v>
      </c>
      <c r="E257" s="1" t="s">
        <v>546</v>
      </c>
      <c r="F257" s="1" t="s">
        <v>1764</v>
      </c>
      <c r="G257" s="1"/>
      <c r="H257" s="5">
        <v>200000</v>
      </c>
      <c r="I257" s="6">
        <v>21200</v>
      </c>
      <c r="J257" s="5">
        <v>8810</v>
      </c>
      <c r="K257" s="5">
        <v>20520</v>
      </c>
      <c r="L257" s="5">
        <v>20650</v>
      </c>
      <c r="M257" s="5">
        <f t="shared" si="8"/>
        <v>71180</v>
      </c>
      <c r="N257" s="5"/>
      <c r="O257" s="8">
        <f t="shared" si="9"/>
        <v>128820</v>
      </c>
      <c r="P257" s="7" t="s">
        <v>27</v>
      </c>
      <c r="Q257" s="3" t="s">
        <v>547</v>
      </c>
      <c r="R257" s="1" t="s">
        <v>1290</v>
      </c>
      <c r="S257" s="1"/>
      <c r="T257" s="1"/>
    </row>
    <row r="258" spans="1:20">
      <c r="A258" s="1">
        <v>268</v>
      </c>
      <c r="B258" s="1" t="s">
        <v>21</v>
      </c>
      <c r="C258" s="1" t="s">
        <v>22</v>
      </c>
      <c r="D258" s="1">
        <v>909</v>
      </c>
      <c r="E258" s="1" t="s">
        <v>548</v>
      </c>
      <c r="F258" s="1" t="s">
        <v>1765</v>
      </c>
      <c r="G258" s="1"/>
      <c r="H258" s="5">
        <v>200000</v>
      </c>
      <c r="I258" s="6">
        <v>18110</v>
      </c>
      <c r="J258" s="5">
        <v>11190</v>
      </c>
      <c r="K258" s="5">
        <v>13610</v>
      </c>
      <c r="L258" s="5">
        <v>15730</v>
      </c>
      <c r="M258" s="5">
        <f t="shared" si="8"/>
        <v>58640</v>
      </c>
      <c r="N258" s="5"/>
      <c r="O258" s="8">
        <f t="shared" si="9"/>
        <v>141360</v>
      </c>
      <c r="P258" s="7" t="s">
        <v>34</v>
      </c>
      <c r="Q258" s="3" t="s">
        <v>549</v>
      </c>
      <c r="R258" s="1" t="s">
        <v>1126</v>
      </c>
      <c r="S258" s="1"/>
      <c r="T258" s="1"/>
    </row>
    <row r="259" spans="1:20">
      <c r="A259" s="1">
        <v>269</v>
      </c>
      <c r="B259" s="1" t="s">
        <v>21</v>
      </c>
      <c r="C259" s="1" t="s">
        <v>22</v>
      </c>
      <c r="D259" s="1">
        <v>909</v>
      </c>
      <c r="E259" s="1" t="s">
        <v>550</v>
      </c>
      <c r="F259" s="1" t="s">
        <v>1766</v>
      </c>
      <c r="G259" s="1"/>
      <c r="H259" s="5">
        <v>200000</v>
      </c>
      <c r="I259" s="6">
        <v>18110</v>
      </c>
      <c r="J259" s="5">
        <v>11190</v>
      </c>
      <c r="K259" s="5">
        <v>13610</v>
      </c>
      <c r="L259" s="5">
        <v>15730</v>
      </c>
      <c r="M259" s="5">
        <f t="shared" si="8"/>
        <v>58640</v>
      </c>
      <c r="N259" s="5"/>
      <c r="O259" s="8">
        <f t="shared" si="9"/>
        <v>141360</v>
      </c>
      <c r="P259" s="7" t="s">
        <v>27</v>
      </c>
      <c r="Q259" s="3" t="s">
        <v>551</v>
      </c>
      <c r="R259" s="1" t="s">
        <v>1291</v>
      </c>
      <c r="S259" s="1"/>
      <c r="T259" s="1"/>
    </row>
    <row r="260" spans="1:20">
      <c r="A260" s="1">
        <v>270</v>
      </c>
      <c r="B260" s="1" t="s">
        <v>21</v>
      </c>
      <c r="C260" s="1" t="s">
        <v>22</v>
      </c>
      <c r="D260" s="1">
        <v>910</v>
      </c>
      <c r="E260" s="1" t="s">
        <v>552</v>
      </c>
      <c r="F260" s="1" t="s">
        <v>1767</v>
      </c>
      <c r="G260" s="1"/>
      <c r="H260" s="5">
        <v>200000</v>
      </c>
      <c r="I260" s="6">
        <v>31940</v>
      </c>
      <c r="J260" s="5">
        <v>25780</v>
      </c>
      <c r="K260" s="5">
        <v>28020</v>
      </c>
      <c r="L260" s="5">
        <v>34650</v>
      </c>
      <c r="M260" s="5">
        <f t="shared" si="8"/>
        <v>120390</v>
      </c>
      <c r="N260" s="5"/>
      <c r="O260" s="8">
        <f t="shared" si="9"/>
        <v>79610</v>
      </c>
      <c r="P260" s="7" t="s">
        <v>27</v>
      </c>
      <c r="Q260" s="3" t="s">
        <v>553</v>
      </c>
      <c r="R260" s="1" t="s">
        <v>1292</v>
      </c>
      <c r="S260" s="1"/>
      <c r="T260" s="1"/>
    </row>
    <row r="261" spans="1:20">
      <c r="A261" s="1">
        <v>271</v>
      </c>
      <c r="B261" s="1" t="s">
        <v>21</v>
      </c>
      <c r="C261" s="1" t="s">
        <v>22</v>
      </c>
      <c r="D261" s="1">
        <v>910</v>
      </c>
      <c r="E261" s="1" t="s">
        <v>554</v>
      </c>
      <c r="F261" s="1" t="s">
        <v>1768</v>
      </c>
      <c r="G261" s="1"/>
      <c r="H261" s="5">
        <v>200000</v>
      </c>
      <c r="I261" s="6">
        <v>31940</v>
      </c>
      <c r="J261" s="5">
        <v>25780</v>
      </c>
      <c r="K261" s="5">
        <v>28020</v>
      </c>
      <c r="L261" s="5">
        <v>34650</v>
      </c>
      <c r="M261" s="5">
        <f t="shared" si="8"/>
        <v>120390</v>
      </c>
      <c r="N261" s="5"/>
      <c r="O261" s="8">
        <f t="shared" si="9"/>
        <v>79610</v>
      </c>
      <c r="P261" s="7" t="s">
        <v>27</v>
      </c>
      <c r="Q261" s="3" t="s">
        <v>555</v>
      </c>
      <c r="R261" s="1" t="s">
        <v>1293</v>
      </c>
      <c r="S261" s="1"/>
      <c r="T261" s="1"/>
    </row>
    <row r="262" spans="1:20">
      <c r="A262" s="1">
        <v>272</v>
      </c>
      <c r="B262" s="1" t="s">
        <v>21</v>
      </c>
      <c r="C262" s="1" t="s">
        <v>22</v>
      </c>
      <c r="D262" s="1">
        <v>911</v>
      </c>
      <c r="E262" s="1" t="s">
        <v>556</v>
      </c>
      <c r="F262" s="1" t="s">
        <v>1769</v>
      </c>
      <c r="G262" s="1"/>
      <c r="H262" s="5">
        <v>200000</v>
      </c>
      <c r="I262" s="6">
        <v>15570</v>
      </c>
      <c r="J262" s="5">
        <v>20310</v>
      </c>
      <c r="K262" s="5">
        <v>36040</v>
      </c>
      <c r="L262" s="5">
        <v>39310</v>
      </c>
      <c r="M262" s="5">
        <f t="shared" si="8"/>
        <v>111230</v>
      </c>
      <c r="N262" s="5"/>
      <c r="O262" s="8">
        <f t="shared" si="9"/>
        <v>88770</v>
      </c>
      <c r="P262" s="7" t="s">
        <v>34</v>
      </c>
      <c r="Q262" s="3" t="s">
        <v>557</v>
      </c>
      <c r="R262" s="1" t="s">
        <v>1294</v>
      </c>
      <c r="S262" s="1"/>
      <c r="T262" s="1"/>
    </row>
    <row r="263" spans="1:20">
      <c r="A263" s="1">
        <v>273</v>
      </c>
      <c r="B263" s="1" t="s">
        <v>21</v>
      </c>
      <c r="C263" s="1" t="s">
        <v>22</v>
      </c>
      <c r="D263" s="1">
        <v>911</v>
      </c>
      <c r="E263" s="1" t="s">
        <v>558</v>
      </c>
      <c r="F263" s="1" t="s">
        <v>1770</v>
      </c>
      <c r="G263" s="1"/>
      <c r="H263" s="5">
        <v>200000</v>
      </c>
      <c r="I263" s="6">
        <v>15570</v>
      </c>
      <c r="J263" s="5">
        <v>20310</v>
      </c>
      <c r="K263" s="5">
        <v>36040</v>
      </c>
      <c r="L263" s="5">
        <v>39310</v>
      </c>
      <c r="M263" s="5">
        <f t="shared" si="8"/>
        <v>111230</v>
      </c>
      <c r="N263" s="5"/>
      <c r="O263" s="8">
        <f t="shared" si="9"/>
        <v>88770</v>
      </c>
      <c r="P263" s="7" t="s">
        <v>34</v>
      </c>
      <c r="Q263" s="3" t="s">
        <v>559</v>
      </c>
      <c r="R263" s="1" t="s">
        <v>1119</v>
      </c>
      <c r="S263" s="1"/>
      <c r="T263" s="1"/>
    </row>
    <row r="264" spans="1:20">
      <c r="A264" s="1">
        <v>274</v>
      </c>
      <c r="B264" s="1" t="s">
        <v>21</v>
      </c>
      <c r="C264" s="1" t="s">
        <v>22</v>
      </c>
      <c r="D264" s="1">
        <v>912</v>
      </c>
      <c r="E264" s="1" t="s">
        <v>560</v>
      </c>
      <c r="F264" s="1" t="s">
        <v>1771</v>
      </c>
      <c r="G264" s="1"/>
      <c r="H264" s="5">
        <v>200000</v>
      </c>
      <c r="I264" s="6">
        <v>27020</v>
      </c>
      <c r="J264" s="5">
        <v>14100</v>
      </c>
      <c r="K264" s="5">
        <v>22270</v>
      </c>
      <c r="L264" s="5">
        <v>26520</v>
      </c>
      <c r="M264" s="5">
        <f t="shared" si="8"/>
        <v>89910</v>
      </c>
      <c r="N264" s="5"/>
      <c r="O264" s="8">
        <f t="shared" si="9"/>
        <v>110090</v>
      </c>
      <c r="P264" s="7" t="s">
        <v>27</v>
      </c>
      <c r="Q264" s="3" t="s">
        <v>561</v>
      </c>
      <c r="R264" s="1" t="s">
        <v>1295</v>
      </c>
      <c r="S264" s="1"/>
      <c r="T264" s="1"/>
    </row>
    <row r="265" spans="1:20">
      <c r="A265" s="1">
        <v>275</v>
      </c>
      <c r="B265" s="1" t="s">
        <v>21</v>
      </c>
      <c r="C265" s="1" t="s">
        <v>22</v>
      </c>
      <c r="D265" s="1">
        <v>912</v>
      </c>
      <c r="E265" s="1" t="s">
        <v>562</v>
      </c>
      <c r="F265" s="1" t="s">
        <v>1772</v>
      </c>
      <c r="G265" s="1"/>
      <c r="H265" s="5">
        <v>200000</v>
      </c>
      <c r="I265" s="6">
        <v>27020</v>
      </c>
      <c r="J265" s="5">
        <v>14100</v>
      </c>
      <c r="K265" s="5">
        <v>22270</v>
      </c>
      <c r="L265" s="5">
        <v>26520</v>
      </c>
      <c r="M265" s="5">
        <f t="shared" si="8"/>
        <v>89910</v>
      </c>
      <c r="N265" s="5"/>
      <c r="O265" s="8">
        <f t="shared" si="9"/>
        <v>110090</v>
      </c>
      <c r="P265" s="7" t="s">
        <v>43</v>
      </c>
      <c r="Q265" s="3" t="s">
        <v>563</v>
      </c>
      <c r="R265" s="1" t="s">
        <v>1296</v>
      </c>
      <c r="S265" s="1"/>
      <c r="T265" s="1"/>
    </row>
    <row r="266" spans="1:20">
      <c r="A266" s="1">
        <v>276</v>
      </c>
      <c r="B266" s="1" t="s">
        <v>21</v>
      </c>
      <c r="C266" s="1" t="s">
        <v>22</v>
      </c>
      <c r="D266" s="1">
        <v>913</v>
      </c>
      <c r="E266" s="1" t="s">
        <v>564</v>
      </c>
      <c r="F266" s="1" t="s">
        <v>1773</v>
      </c>
      <c r="G266" s="1"/>
      <c r="H266" s="5">
        <v>200000</v>
      </c>
      <c r="I266" s="6">
        <v>28610</v>
      </c>
      <c r="J266" s="5">
        <v>21170</v>
      </c>
      <c r="K266" s="5">
        <v>30550</v>
      </c>
      <c r="L266" s="5">
        <v>37510</v>
      </c>
      <c r="M266" s="5">
        <f t="shared" si="8"/>
        <v>117840</v>
      </c>
      <c r="N266" s="5"/>
      <c r="O266" s="8">
        <f t="shared" si="9"/>
        <v>82160</v>
      </c>
      <c r="P266" s="7" t="s">
        <v>27</v>
      </c>
      <c r="Q266" s="3" t="s">
        <v>565</v>
      </c>
      <c r="R266" s="1" t="s">
        <v>1297</v>
      </c>
      <c r="S266" s="1"/>
      <c r="T266" s="1"/>
    </row>
    <row r="267" spans="1:20">
      <c r="A267" s="1">
        <v>277</v>
      </c>
      <c r="B267" s="1" t="s">
        <v>21</v>
      </c>
      <c r="C267" s="1" t="s">
        <v>22</v>
      </c>
      <c r="D267" s="1">
        <v>913</v>
      </c>
      <c r="E267" s="1" t="s">
        <v>566</v>
      </c>
      <c r="F267" s="1" t="s">
        <v>1774</v>
      </c>
      <c r="G267" s="1"/>
      <c r="H267" s="5">
        <v>200000</v>
      </c>
      <c r="I267" s="6">
        <v>28610</v>
      </c>
      <c r="J267" s="5">
        <v>21170</v>
      </c>
      <c r="K267" s="5">
        <v>30550</v>
      </c>
      <c r="L267" s="5">
        <v>37510</v>
      </c>
      <c r="M267" s="5">
        <f t="shared" si="8"/>
        <v>117840</v>
      </c>
      <c r="N267" s="5"/>
      <c r="O267" s="8">
        <f t="shared" si="9"/>
        <v>82160</v>
      </c>
      <c r="P267" s="7" t="s">
        <v>34</v>
      </c>
      <c r="Q267" s="3" t="s">
        <v>567</v>
      </c>
      <c r="R267" s="1" t="s">
        <v>1298</v>
      </c>
      <c r="S267" s="1"/>
      <c r="T267" s="1"/>
    </row>
    <row r="268" spans="1:20">
      <c r="A268" s="1">
        <v>278</v>
      </c>
      <c r="B268" s="1" t="s">
        <v>21</v>
      </c>
      <c r="C268" s="1" t="s">
        <v>22</v>
      </c>
      <c r="D268" s="1">
        <v>914</v>
      </c>
      <c r="E268" s="1" t="s">
        <v>568</v>
      </c>
      <c r="F268" s="1" t="s">
        <v>1775</v>
      </c>
      <c r="G268" s="1"/>
      <c r="H268" s="5">
        <v>200000</v>
      </c>
      <c r="I268" s="6">
        <v>32110</v>
      </c>
      <c r="J268" s="5">
        <v>23730</v>
      </c>
      <c r="K268" s="5">
        <v>28760</v>
      </c>
      <c r="L268" s="5">
        <v>39880</v>
      </c>
      <c r="M268" s="5">
        <f t="shared" si="8"/>
        <v>124480</v>
      </c>
      <c r="N268" s="5"/>
      <c r="O268" s="8">
        <f t="shared" si="9"/>
        <v>75520</v>
      </c>
      <c r="P268" s="7" t="s">
        <v>34</v>
      </c>
      <c r="Q268" s="3" t="s">
        <v>569</v>
      </c>
      <c r="R268" s="1" t="s">
        <v>1299</v>
      </c>
      <c r="S268" s="1"/>
      <c r="T268" s="1"/>
    </row>
    <row r="269" spans="1:20">
      <c r="A269" s="1">
        <v>279</v>
      </c>
      <c r="B269" s="1" t="s">
        <v>21</v>
      </c>
      <c r="C269" s="1" t="s">
        <v>22</v>
      </c>
      <c r="D269" s="1">
        <v>914</v>
      </c>
      <c r="E269" s="1" t="s">
        <v>570</v>
      </c>
      <c r="F269" s="1" t="s">
        <v>1776</v>
      </c>
      <c r="G269" s="1"/>
      <c r="H269" s="5">
        <v>200000</v>
      </c>
      <c r="I269" s="6">
        <v>32110</v>
      </c>
      <c r="J269" s="5">
        <v>23730</v>
      </c>
      <c r="K269" s="5">
        <v>28760</v>
      </c>
      <c r="L269" s="5">
        <v>39880</v>
      </c>
      <c r="M269" s="5">
        <f t="shared" si="8"/>
        <v>124480</v>
      </c>
      <c r="N269" s="5"/>
      <c r="O269" s="8">
        <f t="shared" si="9"/>
        <v>75520</v>
      </c>
      <c r="P269" s="7" t="s">
        <v>60</v>
      </c>
      <c r="Q269" s="3" t="s">
        <v>571</v>
      </c>
      <c r="R269" s="1" t="s">
        <v>1300</v>
      </c>
      <c r="S269" s="1"/>
      <c r="T269" s="1"/>
    </row>
    <row r="270" spans="1:20">
      <c r="A270" s="1">
        <v>280</v>
      </c>
      <c r="B270" s="1" t="s">
        <v>21</v>
      </c>
      <c r="C270" s="1" t="s">
        <v>22</v>
      </c>
      <c r="D270" s="1">
        <v>915</v>
      </c>
      <c r="E270" s="1" t="s">
        <v>572</v>
      </c>
      <c r="F270" s="1" t="s">
        <v>1777</v>
      </c>
      <c r="G270" s="1"/>
      <c r="H270" s="5">
        <v>200000</v>
      </c>
      <c r="I270" s="6">
        <v>19070</v>
      </c>
      <c r="J270" s="5">
        <v>6890</v>
      </c>
      <c r="K270" s="5">
        <v>14510</v>
      </c>
      <c r="L270" s="5">
        <v>20300</v>
      </c>
      <c r="M270" s="5">
        <f t="shared" si="8"/>
        <v>60770</v>
      </c>
      <c r="N270" s="5"/>
      <c r="O270" s="8">
        <f t="shared" si="9"/>
        <v>139230</v>
      </c>
      <c r="P270" s="7" t="s">
        <v>43</v>
      </c>
      <c r="Q270" s="3" t="s">
        <v>573</v>
      </c>
      <c r="R270" s="1" t="s">
        <v>1301</v>
      </c>
      <c r="S270" s="1"/>
      <c r="T270" s="1"/>
    </row>
    <row r="271" spans="1:20">
      <c r="A271" s="1">
        <v>281</v>
      </c>
      <c r="B271" s="1" t="s">
        <v>21</v>
      </c>
      <c r="C271" s="1" t="s">
        <v>22</v>
      </c>
      <c r="D271" s="1">
        <v>915</v>
      </c>
      <c r="E271" s="1" t="s">
        <v>574</v>
      </c>
      <c r="F271" s="1" t="s">
        <v>1778</v>
      </c>
      <c r="G271" s="1"/>
      <c r="H271" s="5">
        <v>200000</v>
      </c>
      <c r="I271" s="6">
        <v>19070</v>
      </c>
      <c r="J271" s="5">
        <v>6890</v>
      </c>
      <c r="K271" s="5">
        <v>14510</v>
      </c>
      <c r="L271" s="5">
        <v>20300</v>
      </c>
      <c r="M271" s="5">
        <f t="shared" si="8"/>
        <v>60770</v>
      </c>
      <c r="N271" s="5"/>
      <c r="O271" s="8">
        <f t="shared" si="9"/>
        <v>139230</v>
      </c>
      <c r="P271" s="7" t="s">
        <v>34</v>
      </c>
      <c r="Q271" s="3" t="s">
        <v>575</v>
      </c>
      <c r="R271" s="1" t="s">
        <v>1302</v>
      </c>
      <c r="S271" s="1"/>
      <c r="T271" s="1"/>
    </row>
    <row r="272" spans="1:20">
      <c r="A272" s="1">
        <v>282</v>
      </c>
      <c r="B272" s="1" t="s">
        <v>21</v>
      </c>
      <c r="C272" s="1" t="s">
        <v>22</v>
      </c>
      <c r="D272" s="1">
        <v>916</v>
      </c>
      <c r="E272" s="1" t="s">
        <v>576</v>
      </c>
      <c r="F272" s="1" t="s">
        <v>1779</v>
      </c>
      <c r="G272" s="1"/>
      <c r="H272" s="5">
        <v>200000</v>
      </c>
      <c r="I272" s="6">
        <v>34660</v>
      </c>
      <c r="J272" s="5">
        <v>17900</v>
      </c>
      <c r="K272" s="5">
        <v>26340</v>
      </c>
      <c r="L272" s="5">
        <v>26970</v>
      </c>
      <c r="M272" s="5">
        <f t="shared" si="8"/>
        <v>105870</v>
      </c>
      <c r="N272" s="5"/>
      <c r="O272" s="8">
        <f t="shared" si="9"/>
        <v>94130</v>
      </c>
      <c r="P272" s="7" t="s">
        <v>337</v>
      </c>
      <c r="Q272" s="3" t="s">
        <v>577</v>
      </c>
      <c r="R272" s="1" t="s">
        <v>1174</v>
      </c>
      <c r="S272" s="1"/>
      <c r="T272" s="1"/>
    </row>
    <row r="273" spans="1:20">
      <c r="A273" s="1">
        <v>283</v>
      </c>
      <c r="B273" s="1" t="s">
        <v>21</v>
      </c>
      <c r="C273" s="1" t="s">
        <v>22</v>
      </c>
      <c r="D273" s="1">
        <v>916</v>
      </c>
      <c r="E273" s="1" t="s">
        <v>578</v>
      </c>
      <c r="F273" s="1" t="s">
        <v>1780</v>
      </c>
      <c r="G273" s="1"/>
      <c r="H273" s="5">
        <v>200000</v>
      </c>
      <c r="I273" s="6">
        <v>34660</v>
      </c>
      <c r="J273" s="5">
        <v>17900</v>
      </c>
      <c r="K273" s="5">
        <v>26340</v>
      </c>
      <c r="L273" s="5">
        <v>26970</v>
      </c>
      <c r="M273" s="5">
        <f t="shared" si="8"/>
        <v>105870</v>
      </c>
      <c r="N273" s="5"/>
      <c r="O273" s="8">
        <f t="shared" si="9"/>
        <v>94130</v>
      </c>
      <c r="P273" s="7" t="s">
        <v>337</v>
      </c>
      <c r="Q273" s="3" t="s">
        <v>579</v>
      </c>
      <c r="R273" s="1" t="s">
        <v>1244</v>
      </c>
      <c r="S273" s="1"/>
      <c r="T273" s="1"/>
    </row>
    <row r="274" spans="1:20">
      <c r="A274" s="1">
        <v>284</v>
      </c>
      <c r="B274" s="1" t="s">
        <v>21</v>
      </c>
      <c r="C274" s="1" t="s">
        <v>22</v>
      </c>
      <c r="D274" s="1">
        <v>917</v>
      </c>
      <c r="E274" s="1" t="s">
        <v>580</v>
      </c>
      <c r="F274" s="1" t="s">
        <v>1781</v>
      </c>
      <c r="G274" s="1"/>
      <c r="H274" s="5">
        <v>200000</v>
      </c>
      <c r="I274" s="6">
        <v>23440</v>
      </c>
      <c r="J274" s="5">
        <v>15760</v>
      </c>
      <c r="K274" s="5">
        <v>31740</v>
      </c>
      <c r="L274" s="5">
        <v>33950</v>
      </c>
      <c r="M274" s="5">
        <f t="shared" si="8"/>
        <v>104890</v>
      </c>
      <c r="N274" s="5"/>
      <c r="O274" s="8">
        <f t="shared" si="9"/>
        <v>95110</v>
      </c>
      <c r="P274" s="7" t="s">
        <v>34</v>
      </c>
      <c r="Q274" s="3" t="s">
        <v>581</v>
      </c>
      <c r="R274" s="1" t="s">
        <v>1303</v>
      </c>
      <c r="S274" s="1"/>
      <c r="T274" s="1"/>
    </row>
    <row r="275" spans="1:20">
      <c r="A275" s="1">
        <v>285</v>
      </c>
      <c r="B275" s="1" t="s">
        <v>21</v>
      </c>
      <c r="C275" s="1" t="s">
        <v>22</v>
      </c>
      <c r="D275" s="1">
        <v>917</v>
      </c>
      <c r="E275" s="1" t="s">
        <v>582</v>
      </c>
      <c r="F275" s="1" t="s">
        <v>1782</v>
      </c>
      <c r="G275" s="1"/>
      <c r="H275" s="5">
        <v>200000</v>
      </c>
      <c r="I275" s="6">
        <v>23440</v>
      </c>
      <c r="J275" s="5">
        <v>15760</v>
      </c>
      <c r="K275" s="5">
        <v>31740</v>
      </c>
      <c r="L275" s="5">
        <v>33950</v>
      </c>
      <c r="M275" s="5">
        <f t="shared" si="8"/>
        <v>104890</v>
      </c>
      <c r="N275" s="5"/>
      <c r="O275" s="8">
        <f t="shared" si="9"/>
        <v>95110</v>
      </c>
      <c r="P275" s="7" t="s">
        <v>34</v>
      </c>
      <c r="Q275" s="3" t="s">
        <v>583</v>
      </c>
      <c r="R275" s="1" t="s">
        <v>1304</v>
      </c>
      <c r="S275" s="1"/>
      <c r="T275" s="1"/>
    </row>
    <row r="276" spans="1:20">
      <c r="A276" s="1">
        <v>286</v>
      </c>
      <c r="B276" s="1" t="s">
        <v>21</v>
      </c>
      <c r="C276" s="1" t="s">
        <v>22</v>
      </c>
      <c r="D276" s="1">
        <v>918</v>
      </c>
      <c r="E276" s="1" t="s">
        <v>584</v>
      </c>
      <c r="F276" s="1" t="s">
        <v>1783</v>
      </c>
      <c r="G276" s="1"/>
      <c r="H276" s="5">
        <v>200000</v>
      </c>
      <c r="I276" s="6">
        <v>18810</v>
      </c>
      <c r="J276" s="5">
        <v>22860</v>
      </c>
      <c r="K276" s="5">
        <v>25090</v>
      </c>
      <c r="L276" s="5">
        <v>24320</v>
      </c>
      <c r="M276" s="5">
        <f t="shared" si="8"/>
        <v>91080</v>
      </c>
      <c r="N276" s="5"/>
      <c r="O276" s="8">
        <f t="shared" si="9"/>
        <v>108920</v>
      </c>
      <c r="P276" s="7" t="s">
        <v>34</v>
      </c>
      <c r="Q276" s="3" t="s">
        <v>585</v>
      </c>
      <c r="R276" s="1" t="s">
        <v>1305</v>
      </c>
      <c r="S276" s="1"/>
      <c r="T276" s="1"/>
    </row>
    <row r="277" spans="1:20">
      <c r="A277" s="1">
        <v>287</v>
      </c>
      <c r="B277" s="1" t="s">
        <v>21</v>
      </c>
      <c r="C277" s="1" t="s">
        <v>22</v>
      </c>
      <c r="D277" s="1">
        <v>918</v>
      </c>
      <c r="E277" s="1" t="s">
        <v>586</v>
      </c>
      <c r="F277" s="1" t="s">
        <v>1784</v>
      </c>
      <c r="G277" s="1"/>
      <c r="H277" s="5">
        <v>200000</v>
      </c>
      <c r="I277" s="6">
        <v>18810</v>
      </c>
      <c r="J277" s="5">
        <v>22860</v>
      </c>
      <c r="K277" s="5">
        <v>25090</v>
      </c>
      <c r="L277" s="5">
        <v>24320</v>
      </c>
      <c r="M277" s="5">
        <f t="shared" si="8"/>
        <v>91080</v>
      </c>
      <c r="N277" s="5"/>
      <c r="O277" s="8">
        <f t="shared" si="9"/>
        <v>108920</v>
      </c>
      <c r="P277" s="7" t="s">
        <v>34</v>
      </c>
      <c r="Q277" s="3" t="s">
        <v>587</v>
      </c>
      <c r="R277" s="1" t="s">
        <v>1306</v>
      </c>
      <c r="S277" s="1"/>
      <c r="T277" s="1"/>
    </row>
    <row r="278" spans="1:20">
      <c r="A278" s="1">
        <v>288</v>
      </c>
      <c r="B278" s="1" t="s">
        <v>21</v>
      </c>
      <c r="C278" s="1" t="s">
        <v>22</v>
      </c>
      <c r="D278" s="1">
        <v>919</v>
      </c>
      <c r="E278" s="1" t="s">
        <v>588</v>
      </c>
      <c r="F278" s="1" t="s">
        <v>1785</v>
      </c>
      <c r="G278" s="1"/>
      <c r="H278" s="5">
        <v>200000</v>
      </c>
      <c r="I278" s="6">
        <v>23490</v>
      </c>
      <c r="J278" s="5">
        <v>24750</v>
      </c>
      <c r="K278" s="5">
        <v>31860</v>
      </c>
      <c r="L278" s="5">
        <v>31700</v>
      </c>
      <c r="M278" s="5">
        <f t="shared" si="8"/>
        <v>111800</v>
      </c>
      <c r="N278" s="5"/>
      <c r="O278" s="8">
        <f t="shared" si="9"/>
        <v>88200</v>
      </c>
      <c r="P278" s="7" t="s">
        <v>589</v>
      </c>
      <c r="Q278" s="3" t="s">
        <v>590</v>
      </c>
      <c r="R278" s="1" t="s">
        <v>1307</v>
      </c>
      <c r="S278" s="1"/>
      <c r="T278" s="1"/>
    </row>
    <row r="279" spans="1:20">
      <c r="A279" s="1">
        <v>289</v>
      </c>
      <c r="B279" s="1" t="s">
        <v>21</v>
      </c>
      <c r="C279" s="1" t="s">
        <v>22</v>
      </c>
      <c r="D279" s="1">
        <v>919</v>
      </c>
      <c r="E279" s="1" t="s">
        <v>591</v>
      </c>
      <c r="F279" s="1" t="s">
        <v>1786</v>
      </c>
      <c r="G279" s="1"/>
      <c r="H279" s="5">
        <v>200000</v>
      </c>
      <c r="I279" s="6">
        <v>23490</v>
      </c>
      <c r="J279" s="5">
        <v>24750</v>
      </c>
      <c r="K279" s="5">
        <v>31860</v>
      </c>
      <c r="L279" s="5">
        <v>31700</v>
      </c>
      <c r="M279" s="5">
        <f t="shared" si="8"/>
        <v>111800</v>
      </c>
      <c r="N279" s="5"/>
      <c r="O279" s="8">
        <f t="shared" si="9"/>
        <v>88200</v>
      </c>
      <c r="P279" s="7" t="s">
        <v>60</v>
      </c>
      <c r="Q279" s="3" t="s">
        <v>592</v>
      </c>
      <c r="R279" s="1" t="s">
        <v>1158</v>
      </c>
      <c r="S279" s="1"/>
      <c r="T279" s="1"/>
    </row>
    <row r="280" spans="1:20">
      <c r="A280" s="1">
        <v>290</v>
      </c>
      <c r="B280" s="1" t="s">
        <v>21</v>
      </c>
      <c r="C280" s="1" t="s">
        <v>22</v>
      </c>
      <c r="D280" s="1">
        <v>920</v>
      </c>
      <c r="E280" s="1" t="s">
        <v>593</v>
      </c>
      <c r="F280" s="1" t="s">
        <v>1787</v>
      </c>
      <c r="G280" s="1"/>
      <c r="H280" s="5">
        <v>200000</v>
      </c>
      <c r="I280" s="6">
        <v>18770</v>
      </c>
      <c r="J280" s="5">
        <v>13560</v>
      </c>
      <c r="K280" s="5">
        <v>23360</v>
      </c>
      <c r="L280" s="5">
        <v>30550</v>
      </c>
      <c r="M280" s="5">
        <f t="shared" si="8"/>
        <v>86240</v>
      </c>
      <c r="N280" s="5"/>
      <c r="O280" s="8">
        <f t="shared" si="9"/>
        <v>113760</v>
      </c>
      <c r="P280" s="7" t="s">
        <v>34</v>
      </c>
      <c r="Q280" s="3" t="s">
        <v>594</v>
      </c>
      <c r="R280" s="1" t="s">
        <v>1308</v>
      </c>
      <c r="S280" s="1"/>
      <c r="T280" s="1"/>
    </row>
    <row r="281" spans="1:20">
      <c r="A281" s="1">
        <v>291</v>
      </c>
      <c r="B281" s="1" t="s">
        <v>21</v>
      </c>
      <c r="C281" s="1" t="s">
        <v>22</v>
      </c>
      <c r="D281" s="1">
        <v>920</v>
      </c>
      <c r="E281" s="1" t="s">
        <v>595</v>
      </c>
      <c r="F281" s="1" t="s">
        <v>1788</v>
      </c>
      <c r="G281" s="1"/>
      <c r="H281" s="5">
        <v>200000</v>
      </c>
      <c r="I281" s="6">
        <v>18770</v>
      </c>
      <c r="J281" s="5">
        <v>13560</v>
      </c>
      <c r="K281" s="5">
        <v>23360</v>
      </c>
      <c r="L281" s="5">
        <v>30550</v>
      </c>
      <c r="M281" s="5">
        <f t="shared" si="8"/>
        <v>86240</v>
      </c>
      <c r="N281" s="5"/>
      <c r="O281" s="8">
        <f t="shared" si="9"/>
        <v>113760</v>
      </c>
      <c r="P281" s="7" t="s">
        <v>27</v>
      </c>
      <c r="Q281" s="3" t="s">
        <v>596</v>
      </c>
      <c r="R281" s="1" t="s">
        <v>1309</v>
      </c>
      <c r="S281" s="1"/>
      <c r="T281" s="1"/>
    </row>
    <row r="282" spans="1:20">
      <c r="A282" s="1">
        <v>292</v>
      </c>
      <c r="B282" s="1" t="s">
        <v>21</v>
      </c>
      <c r="C282" s="1" t="s">
        <v>22</v>
      </c>
      <c r="D282" s="1">
        <v>921</v>
      </c>
      <c r="E282" s="1" t="s">
        <v>597</v>
      </c>
      <c r="F282" s="1" t="s">
        <v>1789</v>
      </c>
      <c r="G282" s="1"/>
      <c r="H282" s="5">
        <v>200000</v>
      </c>
      <c r="I282" s="6">
        <v>24690</v>
      </c>
      <c r="J282" s="5">
        <v>16710</v>
      </c>
      <c r="K282" s="5">
        <v>23940</v>
      </c>
      <c r="L282" s="5">
        <v>23810</v>
      </c>
      <c r="M282" s="5">
        <f t="shared" si="8"/>
        <v>89150</v>
      </c>
      <c r="N282" s="5"/>
      <c r="O282" s="8">
        <f t="shared" si="9"/>
        <v>110850</v>
      </c>
      <c r="P282" s="7" t="s">
        <v>211</v>
      </c>
      <c r="Q282" s="3" t="s">
        <v>598</v>
      </c>
      <c r="R282" s="1" t="s">
        <v>1102</v>
      </c>
      <c r="S282" s="1"/>
      <c r="T282" s="1"/>
    </row>
    <row r="283" spans="1:20">
      <c r="A283" s="1">
        <v>293</v>
      </c>
      <c r="B283" s="1" t="s">
        <v>21</v>
      </c>
      <c r="C283" s="1" t="s">
        <v>22</v>
      </c>
      <c r="D283" s="1">
        <v>921</v>
      </c>
      <c r="E283" s="1" t="s">
        <v>599</v>
      </c>
      <c r="F283" s="1" t="s">
        <v>1790</v>
      </c>
      <c r="G283" s="1"/>
      <c r="H283" s="5">
        <v>200000</v>
      </c>
      <c r="I283" s="6">
        <v>24690</v>
      </c>
      <c r="J283" s="5">
        <v>16710</v>
      </c>
      <c r="K283" s="5">
        <v>23940</v>
      </c>
      <c r="L283" s="5">
        <v>23810</v>
      </c>
      <c r="M283" s="5">
        <f t="shared" si="8"/>
        <v>89150</v>
      </c>
      <c r="N283" s="5"/>
      <c r="O283" s="8">
        <f t="shared" si="9"/>
        <v>110850</v>
      </c>
      <c r="P283" s="7" t="s">
        <v>34</v>
      </c>
      <c r="Q283" s="3" t="s">
        <v>600</v>
      </c>
      <c r="R283" s="1" t="s">
        <v>1310</v>
      </c>
      <c r="S283" s="1"/>
      <c r="T283" s="1"/>
    </row>
    <row r="284" spans="1:20">
      <c r="A284" s="1">
        <v>294</v>
      </c>
      <c r="B284" s="1" t="s">
        <v>21</v>
      </c>
      <c r="C284" s="1" t="s">
        <v>22</v>
      </c>
      <c r="D284" s="1">
        <v>1001</v>
      </c>
      <c r="E284" s="1" t="s">
        <v>601</v>
      </c>
      <c r="F284" s="1" t="s">
        <v>1791</v>
      </c>
      <c r="G284" s="1"/>
      <c r="H284" s="5">
        <v>200000</v>
      </c>
      <c r="I284" s="6">
        <v>34800</v>
      </c>
      <c r="J284" s="5">
        <v>30070</v>
      </c>
      <c r="K284" s="5">
        <v>42840</v>
      </c>
      <c r="L284" s="5">
        <v>45490</v>
      </c>
      <c r="M284" s="5">
        <f t="shared" si="8"/>
        <v>153200</v>
      </c>
      <c r="N284" s="5"/>
      <c r="O284" s="8">
        <f t="shared" si="9"/>
        <v>46800</v>
      </c>
      <c r="P284" s="7" t="s">
        <v>37</v>
      </c>
      <c r="Q284" s="3" t="s">
        <v>602</v>
      </c>
      <c r="R284" s="1" t="s">
        <v>1191</v>
      </c>
      <c r="S284" s="1"/>
      <c r="T284" s="1"/>
    </row>
    <row r="285" spans="1:20">
      <c r="A285" s="1">
        <v>295</v>
      </c>
      <c r="B285" s="1" t="s">
        <v>21</v>
      </c>
      <c r="C285" s="1" t="s">
        <v>22</v>
      </c>
      <c r="D285" s="1">
        <v>1002</v>
      </c>
      <c r="E285" s="1" t="s">
        <v>603</v>
      </c>
      <c r="F285" s="1" t="s">
        <v>1792</v>
      </c>
      <c r="G285" s="1"/>
      <c r="H285" s="5">
        <v>200000</v>
      </c>
      <c r="I285" s="6">
        <v>29020</v>
      </c>
      <c r="J285" s="5">
        <v>23970</v>
      </c>
      <c r="K285" s="5">
        <v>72310</v>
      </c>
      <c r="L285" s="5">
        <v>71310</v>
      </c>
      <c r="M285" s="5">
        <f t="shared" si="8"/>
        <v>196610</v>
      </c>
      <c r="N285" s="5"/>
      <c r="O285" s="8">
        <f t="shared" si="9"/>
        <v>3390</v>
      </c>
      <c r="P285" s="7" t="s">
        <v>57</v>
      </c>
      <c r="Q285" s="3" t="s">
        <v>604</v>
      </c>
      <c r="R285" s="1" t="s">
        <v>1311</v>
      </c>
      <c r="S285" s="1"/>
      <c r="T285" s="1"/>
    </row>
    <row r="286" spans="1:20">
      <c r="A286" s="1">
        <v>297</v>
      </c>
      <c r="B286" s="1" t="s">
        <v>21</v>
      </c>
      <c r="C286" s="1" t="s">
        <v>22</v>
      </c>
      <c r="D286" s="1">
        <v>1004</v>
      </c>
      <c r="E286" s="1" t="s">
        <v>606</v>
      </c>
      <c r="F286" s="1" t="s">
        <v>1793</v>
      </c>
      <c r="G286" s="1"/>
      <c r="H286" s="5">
        <v>200000</v>
      </c>
      <c r="I286" s="6">
        <v>28070</v>
      </c>
      <c r="J286" s="5">
        <v>13780</v>
      </c>
      <c r="K286" s="5">
        <v>32490</v>
      </c>
      <c r="L286" s="5">
        <v>77350</v>
      </c>
      <c r="M286" s="5">
        <f t="shared" si="8"/>
        <v>151690</v>
      </c>
      <c r="N286" s="5"/>
      <c r="O286" s="8">
        <f t="shared" si="9"/>
        <v>48310</v>
      </c>
      <c r="P286" s="7" t="s">
        <v>27</v>
      </c>
      <c r="Q286" s="3" t="s">
        <v>607</v>
      </c>
      <c r="R286" s="1" t="s">
        <v>1312</v>
      </c>
      <c r="S286" s="1"/>
      <c r="T286" s="1"/>
    </row>
    <row r="287" spans="1:20">
      <c r="A287" s="1">
        <v>298</v>
      </c>
      <c r="B287" s="1" t="s">
        <v>21</v>
      </c>
      <c r="C287" s="1" t="s">
        <v>22</v>
      </c>
      <c r="D287" s="1">
        <v>1005</v>
      </c>
      <c r="E287" s="1" t="s">
        <v>608</v>
      </c>
      <c r="F287" s="1" t="s">
        <v>1794</v>
      </c>
      <c r="G287" s="1"/>
      <c r="H287" s="5">
        <v>200000</v>
      </c>
      <c r="I287" s="6">
        <v>12760</v>
      </c>
      <c r="J287" s="5">
        <v>12840</v>
      </c>
      <c r="K287" s="5">
        <v>22270</v>
      </c>
      <c r="L287" s="5">
        <v>29920</v>
      </c>
      <c r="M287" s="5">
        <f t="shared" si="8"/>
        <v>77790</v>
      </c>
      <c r="N287" s="5"/>
      <c r="O287" s="8">
        <f t="shared" si="9"/>
        <v>122210</v>
      </c>
      <c r="P287" s="7" t="s">
        <v>27</v>
      </c>
      <c r="Q287" s="3" t="s">
        <v>609</v>
      </c>
      <c r="R287" s="1" t="s">
        <v>1187</v>
      </c>
      <c r="S287" s="1"/>
      <c r="T287" s="1"/>
    </row>
    <row r="288" spans="1:20">
      <c r="A288" s="1">
        <v>299</v>
      </c>
      <c r="B288" s="1" t="s">
        <v>21</v>
      </c>
      <c r="C288" s="1" t="s">
        <v>22</v>
      </c>
      <c r="D288" s="1">
        <v>1006</v>
      </c>
      <c r="E288" s="1" t="s">
        <v>610</v>
      </c>
      <c r="F288" s="1" t="s">
        <v>1795</v>
      </c>
      <c r="G288" s="1"/>
      <c r="H288" s="5">
        <v>200000</v>
      </c>
      <c r="I288" s="6">
        <v>10480</v>
      </c>
      <c r="J288" s="5">
        <v>5490</v>
      </c>
      <c r="K288" s="5">
        <v>14440</v>
      </c>
      <c r="L288" s="5">
        <v>17750</v>
      </c>
      <c r="M288" s="5">
        <f t="shared" si="8"/>
        <v>48160</v>
      </c>
      <c r="N288" s="5"/>
      <c r="O288" s="8">
        <f t="shared" si="9"/>
        <v>151840</v>
      </c>
      <c r="P288" s="7">
        <v>90</v>
      </c>
      <c r="Q288" s="3" t="s">
        <v>611</v>
      </c>
      <c r="R288" s="1" t="s">
        <v>1174</v>
      </c>
      <c r="S288" s="1"/>
      <c r="T288" s="1"/>
    </row>
    <row r="289" spans="1:20">
      <c r="A289" s="1">
        <v>300</v>
      </c>
      <c r="B289" s="1" t="s">
        <v>21</v>
      </c>
      <c r="C289" s="1" t="s">
        <v>22</v>
      </c>
      <c r="D289" s="1">
        <v>1006</v>
      </c>
      <c r="E289" s="1" t="s">
        <v>612</v>
      </c>
      <c r="F289" s="1" t="s">
        <v>1796</v>
      </c>
      <c r="G289" s="1"/>
      <c r="H289" s="5">
        <v>200000</v>
      </c>
      <c r="I289" s="6">
        <v>10480</v>
      </c>
      <c r="J289" s="5">
        <v>5490</v>
      </c>
      <c r="K289" s="5">
        <v>14440</v>
      </c>
      <c r="L289" s="5">
        <v>17750</v>
      </c>
      <c r="M289" s="5">
        <f t="shared" si="8"/>
        <v>48160</v>
      </c>
      <c r="N289" s="5"/>
      <c r="O289" s="8">
        <f t="shared" si="9"/>
        <v>151840</v>
      </c>
      <c r="P289" s="7" t="s">
        <v>293</v>
      </c>
      <c r="Q289" s="3" t="s">
        <v>613</v>
      </c>
      <c r="R289" s="1" t="s">
        <v>1313</v>
      </c>
      <c r="S289" s="1"/>
      <c r="T289" s="1"/>
    </row>
    <row r="290" spans="1:20">
      <c r="A290" s="1">
        <v>301</v>
      </c>
      <c r="B290" s="1" t="s">
        <v>21</v>
      </c>
      <c r="C290" s="1" t="s">
        <v>22</v>
      </c>
      <c r="D290" s="1">
        <v>1007</v>
      </c>
      <c r="E290" s="1" t="s">
        <v>614</v>
      </c>
      <c r="F290" s="1" t="s">
        <v>1797</v>
      </c>
      <c r="G290" s="1"/>
      <c r="H290" s="5">
        <v>200000</v>
      </c>
      <c r="I290" s="6">
        <v>12030</v>
      </c>
      <c r="J290" s="5">
        <v>5870</v>
      </c>
      <c r="K290" s="5">
        <v>7450</v>
      </c>
      <c r="L290" s="5">
        <v>24210</v>
      </c>
      <c r="M290" s="5">
        <f t="shared" si="8"/>
        <v>49560</v>
      </c>
      <c r="N290" s="5"/>
      <c r="O290" s="8">
        <f t="shared" si="9"/>
        <v>150440</v>
      </c>
      <c r="P290" s="7" t="s">
        <v>57</v>
      </c>
      <c r="Q290" s="3" t="s">
        <v>615</v>
      </c>
      <c r="R290" s="1" t="s">
        <v>1314</v>
      </c>
      <c r="S290" s="1"/>
      <c r="T290" s="1"/>
    </row>
    <row r="291" spans="1:20">
      <c r="A291" s="1">
        <v>302</v>
      </c>
      <c r="B291" s="1" t="s">
        <v>21</v>
      </c>
      <c r="C291" s="1" t="s">
        <v>22</v>
      </c>
      <c r="D291" s="1">
        <v>1007</v>
      </c>
      <c r="E291" s="1" t="s">
        <v>616</v>
      </c>
      <c r="F291" s="1" t="s">
        <v>1798</v>
      </c>
      <c r="G291" s="1"/>
      <c r="H291" s="5">
        <v>200000</v>
      </c>
      <c r="I291" s="6">
        <v>12030</v>
      </c>
      <c r="J291" s="5">
        <v>5870</v>
      </c>
      <c r="K291" s="5">
        <v>7450</v>
      </c>
      <c r="L291" s="5">
        <v>24210</v>
      </c>
      <c r="M291" s="5">
        <f t="shared" si="8"/>
        <v>49560</v>
      </c>
      <c r="N291" s="5"/>
      <c r="O291" s="8">
        <f t="shared" si="9"/>
        <v>150440</v>
      </c>
      <c r="P291" s="7" t="s">
        <v>337</v>
      </c>
      <c r="Q291" s="3" t="s">
        <v>617</v>
      </c>
      <c r="R291" s="1" t="s">
        <v>1315</v>
      </c>
      <c r="S291" s="1"/>
      <c r="T291" s="1"/>
    </row>
    <row r="292" spans="1:20">
      <c r="A292" s="1">
        <v>303</v>
      </c>
      <c r="B292" s="1" t="s">
        <v>21</v>
      </c>
      <c r="C292" s="1" t="s">
        <v>22</v>
      </c>
      <c r="D292" s="1">
        <v>1008</v>
      </c>
      <c r="E292" s="1" t="s">
        <v>618</v>
      </c>
      <c r="F292" s="1" t="s">
        <v>1799</v>
      </c>
      <c r="G292" s="1"/>
      <c r="H292" s="5">
        <v>200000</v>
      </c>
      <c r="I292" s="6">
        <v>19510</v>
      </c>
      <c r="J292" s="5">
        <v>14760</v>
      </c>
      <c r="K292" s="5">
        <v>18320</v>
      </c>
      <c r="L292" s="5">
        <v>34690</v>
      </c>
      <c r="M292" s="5">
        <f t="shared" si="8"/>
        <v>87280</v>
      </c>
      <c r="N292" s="5"/>
      <c r="O292" s="8">
        <f t="shared" si="9"/>
        <v>112720</v>
      </c>
      <c r="P292" s="7" t="s">
        <v>57</v>
      </c>
      <c r="Q292" s="3" t="s">
        <v>619</v>
      </c>
      <c r="R292" s="1" t="s">
        <v>1316</v>
      </c>
      <c r="S292" s="1"/>
      <c r="T292" s="1"/>
    </row>
    <row r="293" spans="1:20">
      <c r="A293" s="1">
        <v>304</v>
      </c>
      <c r="B293" s="1" t="s">
        <v>21</v>
      </c>
      <c r="C293" s="1" t="s">
        <v>22</v>
      </c>
      <c r="D293" s="1">
        <v>1008</v>
      </c>
      <c r="E293" s="1" t="s">
        <v>620</v>
      </c>
      <c r="F293" s="1" t="s">
        <v>1800</v>
      </c>
      <c r="G293" s="1"/>
      <c r="H293" s="5">
        <v>200000</v>
      </c>
      <c r="I293" s="6">
        <v>19510</v>
      </c>
      <c r="J293" s="5">
        <v>14760</v>
      </c>
      <c r="K293" s="5">
        <v>18320</v>
      </c>
      <c r="L293" s="5">
        <v>34690</v>
      </c>
      <c r="M293" s="5">
        <f t="shared" si="8"/>
        <v>87280</v>
      </c>
      <c r="N293" s="5"/>
      <c r="O293" s="8">
        <f t="shared" si="9"/>
        <v>112720</v>
      </c>
      <c r="P293" s="7" t="s">
        <v>34</v>
      </c>
      <c r="Q293" s="3" t="s">
        <v>621</v>
      </c>
      <c r="R293" s="1" t="s">
        <v>1317</v>
      </c>
      <c r="S293" s="1"/>
      <c r="T293" s="1"/>
    </row>
    <row r="294" spans="1:20">
      <c r="A294" s="1">
        <v>305</v>
      </c>
      <c r="B294" s="1" t="s">
        <v>21</v>
      </c>
      <c r="C294" s="1" t="s">
        <v>22</v>
      </c>
      <c r="D294" s="1">
        <v>1009</v>
      </c>
      <c r="E294" s="1" t="s">
        <v>622</v>
      </c>
      <c r="F294" s="1" t="s">
        <v>1801</v>
      </c>
      <c r="G294" s="1"/>
      <c r="H294" s="5">
        <v>200000</v>
      </c>
      <c r="I294" s="6">
        <v>12430</v>
      </c>
      <c r="J294" s="5">
        <v>9820</v>
      </c>
      <c r="K294" s="5">
        <v>10510</v>
      </c>
      <c r="L294" s="5">
        <v>17090</v>
      </c>
      <c r="M294" s="5">
        <f t="shared" si="8"/>
        <v>49850</v>
      </c>
      <c r="N294" s="5"/>
      <c r="O294" s="8">
        <f t="shared" si="9"/>
        <v>150150</v>
      </c>
      <c r="P294" s="7" t="s">
        <v>171</v>
      </c>
      <c r="Q294" s="3" t="s">
        <v>623</v>
      </c>
      <c r="R294" s="1" t="s">
        <v>1318</v>
      </c>
      <c r="S294" s="1"/>
      <c r="T294" s="1"/>
    </row>
    <row r="295" spans="1:20">
      <c r="A295" s="1">
        <v>306</v>
      </c>
      <c r="B295" s="1" t="s">
        <v>21</v>
      </c>
      <c r="C295" s="1" t="s">
        <v>22</v>
      </c>
      <c r="D295" s="1">
        <v>1009</v>
      </c>
      <c r="E295" s="1" t="s">
        <v>624</v>
      </c>
      <c r="F295" s="1" t="s">
        <v>1802</v>
      </c>
      <c r="G295" s="1"/>
      <c r="H295" s="5">
        <v>200000</v>
      </c>
      <c r="I295" s="6">
        <v>12430</v>
      </c>
      <c r="J295" s="5">
        <v>9820</v>
      </c>
      <c r="K295" s="5">
        <v>10510</v>
      </c>
      <c r="L295" s="5">
        <v>17090</v>
      </c>
      <c r="M295" s="5">
        <f t="shared" si="8"/>
        <v>49850</v>
      </c>
      <c r="N295" s="5"/>
      <c r="O295" s="8">
        <f t="shared" si="9"/>
        <v>150150</v>
      </c>
      <c r="P295" s="7" t="s">
        <v>34</v>
      </c>
      <c r="Q295" s="3" t="s">
        <v>625</v>
      </c>
      <c r="R295" s="1" t="s">
        <v>1319</v>
      </c>
      <c r="S295" s="1"/>
      <c r="T295" s="1"/>
    </row>
    <row r="296" spans="1:20">
      <c r="A296" s="1">
        <v>307</v>
      </c>
      <c r="B296" s="1" t="s">
        <v>21</v>
      </c>
      <c r="C296" s="1" t="s">
        <v>22</v>
      </c>
      <c r="D296" s="1">
        <v>1010</v>
      </c>
      <c r="E296" s="1" t="s">
        <v>626</v>
      </c>
      <c r="F296" s="1" t="s">
        <v>1803</v>
      </c>
      <c r="G296" s="1"/>
      <c r="H296" s="5">
        <v>200000</v>
      </c>
      <c r="I296" s="6">
        <v>30810</v>
      </c>
      <c r="J296" s="5">
        <v>13550</v>
      </c>
      <c r="K296" s="5">
        <v>17660</v>
      </c>
      <c r="L296" s="5">
        <v>28960</v>
      </c>
      <c r="M296" s="5">
        <f t="shared" si="8"/>
        <v>90980</v>
      </c>
      <c r="N296" s="5"/>
      <c r="O296" s="8">
        <f t="shared" si="9"/>
        <v>109020</v>
      </c>
      <c r="P296" s="7" t="s">
        <v>43</v>
      </c>
      <c r="Q296" s="3" t="s">
        <v>627</v>
      </c>
      <c r="R296" s="1" t="s">
        <v>1309</v>
      </c>
      <c r="S296" s="1"/>
      <c r="T296" s="1"/>
    </row>
    <row r="297" spans="1:20">
      <c r="A297" s="1">
        <v>308</v>
      </c>
      <c r="B297" s="1" t="s">
        <v>21</v>
      </c>
      <c r="C297" s="1" t="s">
        <v>22</v>
      </c>
      <c r="D297" s="1">
        <v>1010</v>
      </c>
      <c r="E297" s="1" t="s">
        <v>628</v>
      </c>
      <c r="F297" s="1" t="s">
        <v>1804</v>
      </c>
      <c r="G297" s="1"/>
      <c r="H297" s="5">
        <v>200000</v>
      </c>
      <c r="I297" s="6">
        <v>30810</v>
      </c>
      <c r="J297" s="5">
        <v>13550</v>
      </c>
      <c r="K297" s="5">
        <v>17660</v>
      </c>
      <c r="L297" s="5">
        <v>28960</v>
      </c>
      <c r="M297" s="5">
        <f t="shared" si="8"/>
        <v>90980</v>
      </c>
      <c r="N297" s="5"/>
      <c r="O297" s="8">
        <f t="shared" si="9"/>
        <v>109020</v>
      </c>
      <c r="P297" s="7" t="s">
        <v>43</v>
      </c>
      <c r="Q297" s="3" t="s">
        <v>629</v>
      </c>
      <c r="R297" s="1" t="s">
        <v>1320</v>
      </c>
      <c r="S297" s="1"/>
      <c r="T297" s="1"/>
    </row>
    <row r="298" spans="1:20">
      <c r="A298" s="1">
        <v>309</v>
      </c>
      <c r="B298" s="1" t="s">
        <v>21</v>
      </c>
      <c r="C298" s="1" t="s">
        <v>22</v>
      </c>
      <c r="D298" s="1">
        <v>1011</v>
      </c>
      <c r="E298" s="1" t="s">
        <v>630</v>
      </c>
      <c r="F298" s="1" t="s">
        <v>1805</v>
      </c>
      <c r="G298" s="1"/>
      <c r="H298" s="5">
        <v>200000</v>
      </c>
      <c r="I298" s="6">
        <v>17600</v>
      </c>
      <c r="J298" s="5">
        <v>20010</v>
      </c>
      <c r="K298" s="5">
        <v>18540</v>
      </c>
      <c r="L298" s="5">
        <v>19900</v>
      </c>
      <c r="M298" s="5">
        <f t="shared" si="8"/>
        <v>76050</v>
      </c>
      <c r="N298" s="5"/>
      <c r="O298" s="8">
        <f t="shared" si="9"/>
        <v>123950</v>
      </c>
      <c r="P298" s="7" t="s">
        <v>34</v>
      </c>
      <c r="Q298" s="3" t="s">
        <v>631</v>
      </c>
      <c r="R298" s="1" t="s">
        <v>1321</v>
      </c>
      <c r="S298" s="1"/>
      <c r="T298" s="1"/>
    </row>
    <row r="299" spans="1:20">
      <c r="A299" s="1">
        <v>310</v>
      </c>
      <c r="B299" s="1" t="s">
        <v>21</v>
      </c>
      <c r="C299" s="1" t="s">
        <v>22</v>
      </c>
      <c r="D299" s="1">
        <v>1011</v>
      </c>
      <c r="E299" s="1" t="s">
        <v>632</v>
      </c>
      <c r="F299" s="1" t="s">
        <v>1806</v>
      </c>
      <c r="G299" s="1"/>
      <c r="H299" s="5">
        <v>200000</v>
      </c>
      <c r="I299" s="6">
        <v>17600</v>
      </c>
      <c r="J299" s="5">
        <v>20010</v>
      </c>
      <c r="K299" s="5">
        <v>18540</v>
      </c>
      <c r="L299" s="5">
        <v>19900</v>
      </c>
      <c r="M299" s="5">
        <f t="shared" si="8"/>
        <v>76050</v>
      </c>
      <c r="N299" s="5"/>
      <c r="O299" s="8">
        <f t="shared" si="9"/>
        <v>123950</v>
      </c>
      <c r="P299" s="7" t="s">
        <v>34</v>
      </c>
      <c r="Q299" s="3" t="s">
        <v>633</v>
      </c>
      <c r="R299" s="1" t="s">
        <v>1197</v>
      </c>
      <c r="S299" s="1"/>
      <c r="T299" s="1"/>
    </row>
    <row r="300" spans="1:20">
      <c r="A300" s="1">
        <v>311</v>
      </c>
      <c r="B300" s="1" t="s">
        <v>21</v>
      </c>
      <c r="C300" s="1" t="s">
        <v>22</v>
      </c>
      <c r="D300" s="1">
        <v>1012</v>
      </c>
      <c r="E300" s="1" t="s">
        <v>634</v>
      </c>
      <c r="F300" s="1" t="s">
        <v>1807</v>
      </c>
      <c r="G300" s="1"/>
      <c r="H300" s="5">
        <v>200000</v>
      </c>
      <c r="I300" s="6">
        <v>25510</v>
      </c>
      <c r="J300" s="5">
        <v>11390</v>
      </c>
      <c r="K300" s="5">
        <v>29570</v>
      </c>
      <c r="L300" s="5">
        <v>26450</v>
      </c>
      <c r="M300" s="5">
        <f t="shared" si="8"/>
        <v>92920</v>
      </c>
      <c r="N300" s="5"/>
      <c r="O300" s="8">
        <f t="shared" si="9"/>
        <v>107080</v>
      </c>
      <c r="P300" s="7" t="s">
        <v>171</v>
      </c>
      <c r="Q300" s="3" t="s">
        <v>635</v>
      </c>
      <c r="R300" s="1" t="s">
        <v>1322</v>
      </c>
      <c r="S300" s="1"/>
      <c r="T300" s="1"/>
    </row>
    <row r="301" spans="1:20">
      <c r="A301" s="1">
        <v>312</v>
      </c>
      <c r="B301" s="1" t="s">
        <v>21</v>
      </c>
      <c r="C301" s="1" t="s">
        <v>22</v>
      </c>
      <c r="D301" s="1">
        <v>1012</v>
      </c>
      <c r="E301" s="1" t="s">
        <v>636</v>
      </c>
      <c r="F301" s="1" t="s">
        <v>1808</v>
      </c>
      <c r="G301" s="12"/>
      <c r="H301" s="5">
        <v>200000</v>
      </c>
      <c r="I301" s="6">
        <f>15750+2430</f>
        <v>18180</v>
      </c>
      <c r="J301" s="5">
        <v>11390</v>
      </c>
      <c r="K301" s="5">
        <v>29570</v>
      </c>
      <c r="L301" s="5">
        <v>26450</v>
      </c>
      <c r="M301" s="5">
        <f t="shared" si="8"/>
        <v>85590</v>
      </c>
      <c r="N301" s="5"/>
      <c r="O301" s="8">
        <f t="shared" si="9"/>
        <v>114410</v>
      </c>
      <c r="P301" s="7" t="s">
        <v>34</v>
      </c>
      <c r="Q301" s="3" t="s">
        <v>637</v>
      </c>
      <c r="R301" s="1" t="s">
        <v>1323</v>
      </c>
      <c r="S301" s="1"/>
      <c r="T301" s="1"/>
    </row>
    <row r="302" spans="1:20">
      <c r="A302" s="1">
        <v>313</v>
      </c>
      <c r="B302" s="1" t="s">
        <v>21</v>
      </c>
      <c r="C302" s="1" t="s">
        <v>22</v>
      </c>
      <c r="D302" s="1">
        <v>1013</v>
      </c>
      <c r="E302" s="1" t="s">
        <v>638</v>
      </c>
      <c r="F302" s="1" t="s">
        <v>1809</v>
      </c>
      <c r="G302" s="1"/>
      <c r="H302" s="5">
        <v>200000</v>
      </c>
      <c r="I302" s="6">
        <v>16420</v>
      </c>
      <c r="J302" s="5">
        <v>17160</v>
      </c>
      <c r="K302" s="5">
        <v>21140</v>
      </c>
      <c r="L302" s="5">
        <v>23920</v>
      </c>
      <c r="M302" s="5">
        <f t="shared" si="8"/>
        <v>78640</v>
      </c>
      <c r="N302" s="5"/>
      <c r="O302" s="8">
        <f t="shared" si="9"/>
        <v>121360</v>
      </c>
      <c r="P302" s="7" t="s">
        <v>34</v>
      </c>
      <c r="Q302" s="3" t="s">
        <v>639</v>
      </c>
      <c r="R302" s="1" t="s">
        <v>1301</v>
      </c>
      <c r="S302" s="1"/>
      <c r="T302" s="1"/>
    </row>
    <row r="303" spans="1:20">
      <c r="A303" s="1">
        <v>314</v>
      </c>
      <c r="B303" s="1" t="s">
        <v>21</v>
      </c>
      <c r="C303" s="1" t="s">
        <v>22</v>
      </c>
      <c r="D303" s="1">
        <v>1013</v>
      </c>
      <c r="E303" s="1" t="s">
        <v>640</v>
      </c>
      <c r="F303" s="1" t="s">
        <v>1810</v>
      </c>
      <c r="G303" s="1"/>
      <c r="H303" s="5">
        <v>200000</v>
      </c>
      <c r="I303" s="6">
        <v>16420</v>
      </c>
      <c r="J303" s="5">
        <v>17160</v>
      </c>
      <c r="K303" s="5">
        <v>21140</v>
      </c>
      <c r="L303" s="5">
        <v>23920</v>
      </c>
      <c r="M303" s="5">
        <f t="shared" si="8"/>
        <v>78640</v>
      </c>
      <c r="N303" s="5"/>
      <c r="O303" s="8">
        <f t="shared" si="9"/>
        <v>121360</v>
      </c>
      <c r="P303" s="7" t="s">
        <v>60</v>
      </c>
      <c r="Q303" s="3" t="s">
        <v>641</v>
      </c>
      <c r="R303" s="1" t="s">
        <v>1324</v>
      </c>
      <c r="S303" s="1"/>
      <c r="T303" s="1"/>
    </row>
    <row r="304" spans="1:20">
      <c r="A304" s="1">
        <v>315</v>
      </c>
      <c r="B304" s="1" t="s">
        <v>21</v>
      </c>
      <c r="C304" s="1" t="s">
        <v>22</v>
      </c>
      <c r="D304" s="1">
        <v>1014</v>
      </c>
      <c r="E304" s="1" t="s">
        <v>642</v>
      </c>
      <c r="F304" s="1" t="s">
        <v>1811</v>
      </c>
      <c r="G304" s="1"/>
      <c r="H304" s="5">
        <v>200000</v>
      </c>
      <c r="I304" s="6">
        <v>14150</v>
      </c>
      <c r="J304" s="5">
        <v>8710</v>
      </c>
      <c r="K304" s="5">
        <v>10210</v>
      </c>
      <c r="L304" s="5">
        <v>15590</v>
      </c>
      <c r="M304" s="5">
        <f t="shared" si="8"/>
        <v>48660</v>
      </c>
      <c r="N304" s="5"/>
      <c r="O304" s="8">
        <f t="shared" si="9"/>
        <v>151340</v>
      </c>
      <c r="P304" s="7" t="s">
        <v>34</v>
      </c>
      <c r="Q304" s="3" t="s">
        <v>643</v>
      </c>
      <c r="R304" s="1" t="s">
        <v>1325</v>
      </c>
      <c r="S304" s="1"/>
      <c r="T304" s="1"/>
    </row>
    <row r="305" spans="1:20">
      <c r="A305" s="1">
        <v>316</v>
      </c>
      <c r="B305" s="1" t="s">
        <v>21</v>
      </c>
      <c r="C305" s="1" t="s">
        <v>22</v>
      </c>
      <c r="D305" s="1">
        <v>1014</v>
      </c>
      <c r="E305" s="1" t="s">
        <v>644</v>
      </c>
      <c r="F305" s="1" t="s">
        <v>1812</v>
      </c>
      <c r="G305" s="1"/>
      <c r="H305" s="5">
        <v>200000</v>
      </c>
      <c r="I305" s="6">
        <v>14150</v>
      </c>
      <c r="J305" s="5">
        <v>8710</v>
      </c>
      <c r="K305" s="5">
        <v>10210</v>
      </c>
      <c r="L305" s="5">
        <v>15590</v>
      </c>
      <c r="M305" s="5">
        <f t="shared" si="8"/>
        <v>48660</v>
      </c>
      <c r="N305" s="5"/>
      <c r="O305" s="8">
        <f t="shared" si="9"/>
        <v>151340</v>
      </c>
      <c r="P305" s="7" t="s">
        <v>24</v>
      </c>
      <c r="Q305" s="3" t="s">
        <v>645</v>
      </c>
      <c r="R305" s="1" t="s">
        <v>1195</v>
      </c>
      <c r="S305" s="1"/>
      <c r="T305" s="1"/>
    </row>
    <row r="306" spans="1:20">
      <c r="A306" s="1">
        <v>317</v>
      </c>
      <c r="B306" s="1" t="s">
        <v>21</v>
      </c>
      <c r="C306" s="1" t="s">
        <v>22</v>
      </c>
      <c r="D306" s="1">
        <v>1015</v>
      </c>
      <c r="E306" s="1" t="s">
        <v>646</v>
      </c>
      <c r="F306" s="1" t="s">
        <v>1813</v>
      </c>
      <c r="G306" s="1"/>
      <c r="H306" s="5">
        <v>200000</v>
      </c>
      <c r="I306" s="6">
        <v>9610</v>
      </c>
      <c r="J306" s="5">
        <v>9970</v>
      </c>
      <c r="K306" s="5">
        <v>11680</v>
      </c>
      <c r="L306" s="5">
        <v>10730</v>
      </c>
      <c r="M306" s="5">
        <f t="shared" si="8"/>
        <v>41990</v>
      </c>
      <c r="N306" s="5"/>
      <c r="O306" s="8">
        <f t="shared" si="9"/>
        <v>158010</v>
      </c>
      <c r="P306" s="7" t="s">
        <v>34</v>
      </c>
      <c r="Q306" s="3" t="s">
        <v>647</v>
      </c>
      <c r="R306" s="1" t="s">
        <v>1326</v>
      </c>
      <c r="S306" s="1"/>
      <c r="T306" s="1"/>
    </row>
    <row r="307" spans="1:20">
      <c r="A307" s="1">
        <v>318</v>
      </c>
      <c r="B307" s="1" t="s">
        <v>21</v>
      </c>
      <c r="C307" s="1" t="s">
        <v>22</v>
      </c>
      <c r="D307" s="1">
        <v>1015</v>
      </c>
      <c r="E307" s="1" t="s">
        <v>648</v>
      </c>
      <c r="F307" s="1" t="s">
        <v>1814</v>
      </c>
      <c r="G307" s="1"/>
      <c r="H307" s="5">
        <v>200000</v>
      </c>
      <c r="I307" s="6">
        <v>9610</v>
      </c>
      <c r="J307" s="5">
        <v>9970</v>
      </c>
      <c r="K307" s="5">
        <v>11680</v>
      </c>
      <c r="L307" s="5">
        <v>10730</v>
      </c>
      <c r="M307" s="5">
        <f t="shared" si="8"/>
        <v>41990</v>
      </c>
      <c r="N307" s="5"/>
      <c r="O307" s="8">
        <f t="shared" si="9"/>
        <v>158010</v>
      </c>
      <c r="P307" s="7" t="s">
        <v>27</v>
      </c>
      <c r="Q307" s="3" t="s">
        <v>649</v>
      </c>
      <c r="R307" s="1" t="s">
        <v>1327</v>
      </c>
      <c r="S307" s="1"/>
      <c r="T307" s="1"/>
    </row>
    <row r="308" spans="1:20">
      <c r="A308" s="1">
        <v>319</v>
      </c>
      <c r="B308" s="1" t="s">
        <v>21</v>
      </c>
      <c r="C308" s="1" t="s">
        <v>22</v>
      </c>
      <c r="D308" s="1">
        <v>1016</v>
      </c>
      <c r="E308" s="1" t="s">
        <v>650</v>
      </c>
      <c r="F308" s="1" t="s">
        <v>1101</v>
      </c>
      <c r="G308" s="1"/>
      <c r="H308" s="5">
        <v>0</v>
      </c>
      <c r="I308" s="6"/>
      <c r="J308" s="5"/>
      <c r="K308" s="5"/>
      <c r="L308" s="5"/>
      <c r="M308" s="5">
        <f t="shared" si="8"/>
        <v>0</v>
      </c>
      <c r="N308" s="5"/>
      <c r="O308" s="8">
        <f t="shared" si="9"/>
        <v>0</v>
      </c>
      <c r="P308" s="7"/>
      <c r="Q308" s="3"/>
      <c r="R308" s="1" t="s">
        <v>1101</v>
      </c>
      <c r="S308" s="1"/>
      <c r="T308" s="1"/>
    </row>
    <row r="309" spans="1:20">
      <c r="A309" s="1">
        <v>320</v>
      </c>
      <c r="B309" s="1" t="s">
        <v>21</v>
      </c>
      <c r="C309" s="1" t="s">
        <v>22</v>
      </c>
      <c r="D309" s="1">
        <v>1016</v>
      </c>
      <c r="E309" s="1" t="s">
        <v>652</v>
      </c>
      <c r="F309" s="1" t="s">
        <v>1815</v>
      </c>
      <c r="G309" s="1"/>
      <c r="H309" s="5">
        <v>200000</v>
      </c>
      <c r="I309" s="6">
        <v>22990</v>
      </c>
      <c r="J309" s="5">
        <v>31550</v>
      </c>
      <c r="K309" s="5">
        <v>37450</v>
      </c>
      <c r="L309" s="5">
        <v>31690</v>
      </c>
      <c r="M309" s="5">
        <f t="shared" si="8"/>
        <v>123680</v>
      </c>
      <c r="N309" s="5"/>
      <c r="O309" s="8">
        <f t="shared" si="9"/>
        <v>76320</v>
      </c>
      <c r="P309" s="7" t="s">
        <v>34</v>
      </c>
      <c r="Q309" s="3" t="s">
        <v>653</v>
      </c>
      <c r="R309" s="1" t="s">
        <v>1328</v>
      </c>
      <c r="S309" s="1"/>
      <c r="T309" s="1"/>
    </row>
    <row r="310" spans="1:20">
      <c r="A310" s="1">
        <v>321</v>
      </c>
      <c r="B310" s="1" t="s">
        <v>21</v>
      </c>
      <c r="C310" s="1" t="s">
        <v>22</v>
      </c>
      <c r="D310" s="1">
        <v>1017</v>
      </c>
      <c r="E310" s="1" t="s">
        <v>654</v>
      </c>
      <c r="F310" s="1" t="s">
        <v>1816</v>
      </c>
      <c r="G310" s="1"/>
      <c r="H310" s="5">
        <v>200000</v>
      </c>
      <c r="I310" s="6">
        <v>13190</v>
      </c>
      <c r="J310" s="5">
        <v>12280</v>
      </c>
      <c r="K310" s="5">
        <v>14890</v>
      </c>
      <c r="L310" s="5">
        <v>13990</v>
      </c>
      <c r="M310" s="5">
        <f t="shared" si="8"/>
        <v>54350</v>
      </c>
      <c r="N310" s="5"/>
      <c r="O310" s="8">
        <f t="shared" si="9"/>
        <v>145650</v>
      </c>
      <c r="P310" s="7" t="s">
        <v>34</v>
      </c>
      <c r="Q310" s="3" t="s">
        <v>655</v>
      </c>
      <c r="R310" s="1" t="s">
        <v>1134</v>
      </c>
      <c r="S310" s="1"/>
      <c r="T310" s="1"/>
    </row>
    <row r="311" spans="1:20">
      <c r="A311" s="1">
        <v>322</v>
      </c>
      <c r="B311" s="1" t="s">
        <v>21</v>
      </c>
      <c r="C311" s="1" t="s">
        <v>22</v>
      </c>
      <c r="D311" s="1">
        <v>1017</v>
      </c>
      <c r="E311" s="1" t="s">
        <v>656</v>
      </c>
      <c r="F311" s="1" t="s">
        <v>1817</v>
      </c>
      <c r="G311" s="1"/>
      <c r="H311" s="5">
        <v>200000</v>
      </c>
      <c r="I311" s="6">
        <v>13190</v>
      </c>
      <c r="J311" s="5">
        <v>12280</v>
      </c>
      <c r="K311" s="5">
        <v>14890</v>
      </c>
      <c r="L311" s="5">
        <v>13990</v>
      </c>
      <c r="M311" s="5">
        <f t="shared" ref="M311:M374" si="10">I311+J311+K311+L311</f>
        <v>54350</v>
      </c>
      <c r="N311" s="5"/>
      <c r="O311" s="8">
        <f t="shared" ref="O311:O374" si="11">H311-M311</f>
        <v>145650</v>
      </c>
      <c r="P311" s="7" t="s">
        <v>43</v>
      </c>
      <c r="Q311" s="3" t="s">
        <v>657</v>
      </c>
      <c r="R311" s="1" t="s">
        <v>1329</v>
      </c>
      <c r="S311" s="1"/>
      <c r="T311" s="1"/>
    </row>
    <row r="312" spans="1:20">
      <c r="A312" s="1">
        <v>323</v>
      </c>
      <c r="B312" s="1" t="s">
        <v>21</v>
      </c>
      <c r="C312" s="1" t="s">
        <v>22</v>
      </c>
      <c r="D312" s="1">
        <v>1018</v>
      </c>
      <c r="E312" s="1" t="s">
        <v>658</v>
      </c>
      <c r="F312" s="1" t="s">
        <v>1818</v>
      </c>
      <c r="G312" s="1"/>
      <c r="H312" s="5">
        <v>200000</v>
      </c>
      <c r="I312" s="6">
        <v>19590</v>
      </c>
      <c r="J312" s="5">
        <v>19600</v>
      </c>
      <c r="K312" s="5">
        <v>25280</v>
      </c>
      <c r="L312" s="5">
        <v>29150</v>
      </c>
      <c r="M312" s="5">
        <f t="shared" si="10"/>
        <v>93620</v>
      </c>
      <c r="N312" s="5"/>
      <c r="O312" s="8">
        <f t="shared" si="11"/>
        <v>106380</v>
      </c>
      <c r="P312" s="7" t="s">
        <v>43</v>
      </c>
      <c r="Q312" s="3" t="s">
        <v>659</v>
      </c>
      <c r="R312" s="1" t="s">
        <v>1330</v>
      </c>
      <c r="S312" s="1"/>
      <c r="T312" s="1"/>
    </row>
    <row r="313" spans="1:20">
      <c r="A313" s="1">
        <v>324</v>
      </c>
      <c r="B313" s="1" t="s">
        <v>21</v>
      </c>
      <c r="C313" s="1" t="s">
        <v>22</v>
      </c>
      <c r="D313" s="1">
        <v>1018</v>
      </c>
      <c r="E313" s="1" t="s">
        <v>660</v>
      </c>
      <c r="F313" s="1" t="s">
        <v>1819</v>
      </c>
      <c r="G313" s="1"/>
      <c r="H313" s="5">
        <v>200000</v>
      </c>
      <c r="I313" s="6">
        <v>19590</v>
      </c>
      <c r="J313" s="5">
        <v>19600</v>
      </c>
      <c r="K313" s="5">
        <v>25280</v>
      </c>
      <c r="L313" s="5">
        <v>29150</v>
      </c>
      <c r="M313" s="5">
        <f t="shared" si="10"/>
        <v>93620</v>
      </c>
      <c r="N313" s="5"/>
      <c r="O313" s="8">
        <f t="shared" si="11"/>
        <v>106380</v>
      </c>
      <c r="P313" s="7" t="s">
        <v>34</v>
      </c>
      <c r="Q313" s="3" t="s">
        <v>661</v>
      </c>
      <c r="R313" s="1" t="s">
        <v>1175</v>
      </c>
      <c r="S313" s="1"/>
      <c r="T313" s="1"/>
    </row>
    <row r="314" spans="1:20">
      <c r="A314" s="1">
        <v>325</v>
      </c>
      <c r="B314" s="1" t="s">
        <v>21</v>
      </c>
      <c r="C314" s="1" t="s">
        <v>22</v>
      </c>
      <c r="D314" s="1">
        <v>1019</v>
      </c>
      <c r="E314" s="1" t="s">
        <v>662</v>
      </c>
      <c r="F314" s="1" t="s">
        <v>1820</v>
      </c>
      <c r="G314" s="1"/>
      <c r="H314" s="5">
        <v>200000</v>
      </c>
      <c r="I314" s="6">
        <v>26150</v>
      </c>
      <c r="J314" s="5">
        <v>19080</v>
      </c>
      <c r="K314" s="5">
        <v>36170</v>
      </c>
      <c r="L314" s="5">
        <v>42830</v>
      </c>
      <c r="M314" s="5">
        <f t="shared" si="10"/>
        <v>124230</v>
      </c>
      <c r="N314" s="5"/>
      <c r="O314" s="8">
        <f t="shared" si="11"/>
        <v>75770</v>
      </c>
      <c r="P314" s="7" t="s">
        <v>663</v>
      </c>
      <c r="Q314" s="3" t="s">
        <v>664</v>
      </c>
      <c r="R314" s="1" t="s">
        <v>1223</v>
      </c>
      <c r="S314" s="1"/>
      <c r="T314" s="1"/>
    </row>
    <row r="315" spans="1:20">
      <c r="A315" s="1">
        <v>326</v>
      </c>
      <c r="B315" s="1" t="s">
        <v>21</v>
      </c>
      <c r="C315" s="1" t="s">
        <v>22</v>
      </c>
      <c r="D315" s="1">
        <v>1019</v>
      </c>
      <c r="E315" s="1" t="s">
        <v>665</v>
      </c>
      <c r="F315" s="1" t="s">
        <v>1821</v>
      </c>
      <c r="G315" s="1"/>
      <c r="H315" s="5">
        <v>200000</v>
      </c>
      <c r="I315" s="6">
        <v>26150</v>
      </c>
      <c r="J315" s="5">
        <v>19080</v>
      </c>
      <c r="K315" s="5">
        <v>36170</v>
      </c>
      <c r="L315" s="5">
        <v>42830</v>
      </c>
      <c r="M315" s="5">
        <f t="shared" si="10"/>
        <v>124230</v>
      </c>
      <c r="N315" s="5"/>
      <c r="O315" s="8">
        <f t="shared" si="11"/>
        <v>75770</v>
      </c>
      <c r="P315" s="7" t="s">
        <v>666</v>
      </c>
      <c r="Q315" s="3" t="s">
        <v>667</v>
      </c>
      <c r="R315" s="1" t="s">
        <v>1127</v>
      </c>
      <c r="S315" s="1"/>
      <c r="T315" s="1"/>
    </row>
    <row r="316" spans="1:20">
      <c r="A316" s="1">
        <v>327</v>
      </c>
      <c r="B316" s="1" t="s">
        <v>21</v>
      </c>
      <c r="C316" s="1" t="s">
        <v>22</v>
      </c>
      <c r="D316" s="1">
        <v>1020</v>
      </c>
      <c r="E316" s="1" t="s">
        <v>668</v>
      </c>
      <c r="F316" s="1" t="s">
        <v>1822</v>
      </c>
      <c r="G316" s="1"/>
      <c r="H316" s="5">
        <v>200000</v>
      </c>
      <c r="I316" s="6">
        <v>21780</v>
      </c>
      <c r="J316" s="5">
        <v>12800</v>
      </c>
      <c r="K316" s="5">
        <v>15770</v>
      </c>
      <c r="L316" s="5">
        <v>12900</v>
      </c>
      <c r="M316" s="5">
        <f t="shared" si="10"/>
        <v>63250</v>
      </c>
      <c r="N316" s="5"/>
      <c r="O316" s="8">
        <f t="shared" si="11"/>
        <v>136750</v>
      </c>
      <c r="P316" s="7" t="s">
        <v>441</v>
      </c>
      <c r="Q316" s="3" t="s">
        <v>669</v>
      </c>
      <c r="R316" s="1" t="s">
        <v>1153</v>
      </c>
      <c r="S316" s="1"/>
      <c r="T316" s="1"/>
    </row>
    <row r="317" spans="1:20">
      <c r="A317" s="1">
        <v>328</v>
      </c>
      <c r="B317" s="1" t="s">
        <v>21</v>
      </c>
      <c r="C317" s="1" t="s">
        <v>22</v>
      </c>
      <c r="D317" s="1">
        <v>1020</v>
      </c>
      <c r="E317" s="1" t="s">
        <v>670</v>
      </c>
      <c r="F317" s="1" t="s">
        <v>1823</v>
      </c>
      <c r="G317" s="1"/>
      <c r="H317" s="5">
        <v>200000</v>
      </c>
      <c r="I317" s="6">
        <v>21780</v>
      </c>
      <c r="J317" s="5">
        <v>12800</v>
      </c>
      <c r="K317" s="5">
        <v>15770</v>
      </c>
      <c r="L317" s="5">
        <v>12900</v>
      </c>
      <c r="M317" s="5">
        <f t="shared" si="10"/>
        <v>63250</v>
      </c>
      <c r="N317" s="5"/>
      <c r="O317" s="8">
        <f t="shared" si="11"/>
        <v>136750</v>
      </c>
      <c r="P317" s="7" t="s">
        <v>92</v>
      </c>
      <c r="Q317" s="3" t="s">
        <v>671</v>
      </c>
      <c r="R317" s="1" t="s">
        <v>1331</v>
      </c>
      <c r="S317" s="1"/>
      <c r="T317" s="1"/>
    </row>
    <row r="318" spans="1:20">
      <c r="A318" s="1">
        <v>329</v>
      </c>
      <c r="B318" s="1" t="s">
        <v>21</v>
      </c>
      <c r="C318" s="1" t="s">
        <v>22</v>
      </c>
      <c r="D318" s="1">
        <v>1021</v>
      </c>
      <c r="E318" s="1" t="s">
        <v>672</v>
      </c>
      <c r="F318" s="1" t="s">
        <v>1824</v>
      </c>
      <c r="G318" s="1"/>
      <c r="H318" s="5">
        <v>200000</v>
      </c>
      <c r="I318" s="6">
        <v>12830</v>
      </c>
      <c r="J318" s="5">
        <v>19150</v>
      </c>
      <c r="K318" s="5">
        <v>27770</v>
      </c>
      <c r="L318" s="5">
        <v>35870</v>
      </c>
      <c r="M318" s="5">
        <f t="shared" si="10"/>
        <v>95620</v>
      </c>
      <c r="N318" s="5"/>
      <c r="O318" s="8">
        <f t="shared" si="11"/>
        <v>104380</v>
      </c>
      <c r="P318" s="7" t="s">
        <v>171</v>
      </c>
      <c r="Q318" s="3" t="s">
        <v>673</v>
      </c>
      <c r="R318" s="1" t="s">
        <v>1174</v>
      </c>
      <c r="S318" s="1"/>
      <c r="T318" s="1"/>
    </row>
    <row r="319" spans="1:20">
      <c r="A319" s="1">
        <v>330</v>
      </c>
      <c r="B319" s="1" t="s">
        <v>21</v>
      </c>
      <c r="C319" s="1" t="s">
        <v>22</v>
      </c>
      <c r="D319" s="1">
        <v>1021</v>
      </c>
      <c r="E319" s="1" t="s">
        <v>674</v>
      </c>
      <c r="F319" s="1" t="s">
        <v>1825</v>
      </c>
      <c r="G319" s="1"/>
      <c r="H319" s="5">
        <v>200000</v>
      </c>
      <c r="I319" s="6">
        <v>12830</v>
      </c>
      <c r="J319" s="5">
        <v>19150</v>
      </c>
      <c r="K319" s="5">
        <v>27770</v>
      </c>
      <c r="L319" s="5">
        <v>35870</v>
      </c>
      <c r="M319" s="5">
        <f t="shared" si="10"/>
        <v>95620</v>
      </c>
      <c r="N319" s="5"/>
      <c r="O319" s="8">
        <f t="shared" si="11"/>
        <v>104380</v>
      </c>
      <c r="P319" s="7" t="s">
        <v>171</v>
      </c>
      <c r="Q319" s="3" t="s">
        <v>673</v>
      </c>
      <c r="R319" s="1" t="s">
        <v>1174</v>
      </c>
      <c r="S319" s="1"/>
      <c r="T319" s="1"/>
    </row>
    <row r="320" spans="1:20">
      <c r="A320" s="1">
        <v>331</v>
      </c>
      <c r="B320" s="1" t="s">
        <v>21</v>
      </c>
      <c r="C320" s="1" t="s">
        <v>22</v>
      </c>
      <c r="D320" s="1">
        <v>1101</v>
      </c>
      <c r="E320" s="1" t="s">
        <v>675</v>
      </c>
      <c r="F320" s="1" t="s">
        <v>1826</v>
      </c>
      <c r="G320" s="1"/>
      <c r="H320" s="5">
        <v>200000</v>
      </c>
      <c r="I320" s="6">
        <v>9400</v>
      </c>
      <c r="J320" s="5">
        <v>7820</v>
      </c>
      <c r="K320" s="5">
        <v>9840</v>
      </c>
      <c r="L320" s="5">
        <v>8610</v>
      </c>
      <c r="M320" s="5">
        <f t="shared" si="10"/>
        <v>35670</v>
      </c>
      <c r="N320" s="5"/>
      <c r="O320" s="8">
        <f t="shared" si="11"/>
        <v>164330</v>
      </c>
      <c r="P320" s="7" t="s">
        <v>37</v>
      </c>
      <c r="Q320" s="3" t="s">
        <v>676</v>
      </c>
      <c r="R320" s="1" t="s">
        <v>1303</v>
      </c>
      <c r="S320" s="1"/>
      <c r="T320" s="1"/>
    </row>
    <row r="321" spans="1:20">
      <c r="A321" s="1">
        <v>332</v>
      </c>
      <c r="B321" s="1" t="s">
        <v>21</v>
      </c>
      <c r="C321" s="1" t="s">
        <v>22</v>
      </c>
      <c r="D321" s="1">
        <v>1102</v>
      </c>
      <c r="E321" s="1" t="s">
        <v>677</v>
      </c>
      <c r="F321" s="1" t="s">
        <v>1827</v>
      </c>
      <c r="G321" s="1"/>
      <c r="H321" s="5">
        <v>200000</v>
      </c>
      <c r="I321" s="6">
        <v>17740</v>
      </c>
      <c r="J321" s="5">
        <v>7890</v>
      </c>
      <c r="K321" s="5">
        <v>13120</v>
      </c>
      <c r="L321" s="5">
        <v>12580</v>
      </c>
      <c r="M321" s="5">
        <f t="shared" si="10"/>
        <v>51330</v>
      </c>
      <c r="N321" s="5"/>
      <c r="O321" s="8">
        <f t="shared" si="11"/>
        <v>148670</v>
      </c>
      <c r="P321" s="7" t="s">
        <v>27</v>
      </c>
      <c r="Q321" s="3" t="s">
        <v>678</v>
      </c>
      <c r="R321" s="1" t="s">
        <v>1332</v>
      </c>
      <c r="S321" s="1"/>
      <c r="T321" s="1"/>
    </row>
    <row r="322" spans="1:20">
      <c r="A322" s="1">
        <v>333</v>
      </c>
      <c r="B322" s="1" t="s">
        <v>21</v>
      </c>
      <c r="C322" s="1" t="s">
        <v>22</v>
      </c>
      <c r="D322" s="1">
        <v>1103</v>
      </c>
      <c r="E322" s="1" t="s">
        <v>679</v>
      </c>
      <c r="F322" s="1" t="s">
        <v>1828</v>
      </c>
      <c r="G322" s="1"/>
      <c r="H322" s="5">
        <v>200000</v>
      </c>
      <c r="I322" s="6">
        <v>26180</v>
      </c>
      <c r="J322" s="5">
        <v>26850</v>
      </c>
      <c r="K322" s="5">
        <v>33080</v>
      </c>
      <c r="L322" s="5">
        <v>43810</v>
      </c>
      <c r="M322" s="5">
        <f t="shared" si="10"/>
        <v>129920</v>
      </c>
      <c r="N322" s="5"/>
      <c r="O322" s="8">
        <f t="shared" si="11"/>
        <v>70080</v>
      </c>
      <c r="P322" s="7" t="s">
        <v>34</v>
      </c>
      <c r="Q322" s="3" t="s">
        <v>680</v>
      </c>
      <c r="R322" s="1" t="s">
        <v>1333</v>
      </c>
      <c r="S322" s="1"/>
      <c r="T322" s="1"/>
    </row>
    <row r="323" spans="1:20">
      <c r="A323" s="1">
        <v>334</v>
      </c>
      <c r="B323" s="1" t="s">
        <v>21</v>
      </c>
      <c r="C323" s="1" t="s">
        <v>22</v>
      </c>
      <c r="D323" s="1">
        <v>1104</v>
      </c>
      <c r="E323" s="1" t="s">
        <v>681</v>
      </c>
      <c r="F323" s="1" t="s">
        <v>1829</v>
      </c>
      <c r="G323" s="1"/>
      <c r="H323" s="5">
        <v>200000</v>
      </c>
      <c r="I323" s="6">
        <v>31140</v>
      </c>
      <c r="J323" s="5">
        <v>13250</v>
      </c>
      <c r="K323" s="5">
        <v>18320</v>
      </c>
      <c r="L323" s="5">
        <v>19350</v>
      </c>
      <c r="M323" s="5">
        <f t="shared" si="10"/>
        <v>82060</v>
      </c>
      <c r="N323" s="5"/>
      <c r="O323" s="8">
        <f t="shared" si="11"/>
        <v>117940</v>
      </c>
      <c r="P323" s="7" t="s">
        <v>34</v>
      </c>
      <c r="Q323" s="3" t="s">
        <v>682</v>
      </c>
      <c r="R323" s="1" t="s">
        <v>1334</v>
      </c>
      <c r="S323" s="1"/>
      <c r="T323" s="1"/>
    </row>
    <row r="324" spans="1:20">
      <c r="A324" s="1">
        <v>335</v>
      </c>
      <c r="B324" s="1" t="s">
        <v>21</v>
      </c>
      <c r="C324" s="1" t="s">
        <v>22</v>
      </c>
      <c r="D324" s="1">
        <v>1105</v>
      </c>
      <c r="E324" s="1" t="s">
        <v>683</v>
      </c>
      <c r="F324" s="1" t="s">
        <v>1830</v>
      </c>
      <c r="G324" s="1"/>
      <c r="H324" s="5">
        <v>200000</v>
      </c>
      <c r="I324" s="6">
        <v>33260</v>
      </c>
      <c r="J324" s="5">
        <v>41240</v>
      </c>
      <c r="K324" s="5">
        <v>62690</v>
      </c>
      <c r="L324" s="5">
        <v>51470</v>
      </c>
      <c r="M324" s="5">
        <f t="shared" si="10"/>
        <v>188660</v>
      </c>
      <c r="N324" s="5"/>
      <c r="O324" s="8">
        <f t="shared" si="11"/>
        <v>11340</v>
      </c>
      <c r="P324" s="7" t="s">
        <v>40</v>
      </c>
      <c r="Q324" s="3" t="s">
        <v>684</v>
      </c>
      <c r="R324" s="1" t="s">
        <v>1335</v>
      </c>
      <c r="S324" s="1"/>
      <c r="T324" s="1"/>
    </row>
    <row r="325" spans="1:20">
      <c r="A325" s="1">
        <v>336</v>
      </c>
      <c r="B325" s="1" t="s">
        <v>21</v>
      </c>
      <c r="C325" s="1" t="s">
        <v>22</v>
      </c>
      <c r="D325" s="1">
        <v>1106</v>
      </c>
      <c r="E325" s="1" t="s">
        <v>685</v>
      </c>
      <c r="F325" s="1" t="s">
        <v>1831</v>
      </c>
      <c r="G325" s="1"/>
      <c r="H325" s="5">
        <v>200000</v>
      </c>
      <c r="I325" s="6">
        <v>17350</v>
      </c>
      <c r="J325" s="5">
        <v>14470</v>
      </c>
      <c r="K325" s="5">
        <v>17230</v>
      </c>
      <c r="L325" s="5">
        <v>17820</v>
      </c>
      <c r="M325" s="5">
        <f t="shared" si="10"/>
        <v>66870</v>
      </c>
      <c r="N325" s="5"/>
      <c r="O325" s="8">
        <f t="shared" si="11"/>
        <v>133130</v>
      </c>
      <c r="P325" s="7" t="s">
        <v>686</v>
      </c>
      <c r="Q325" s="3" t="s">
        <v>687</v>
      </c>
      <c r="R325" s="1" t="s">
        <v>1336</v>
      </c>
      <c r="S325" s="1"/>
      <c r="T325" s="1"/>
    </row>
    <row r="326" spans="1:20">
      <c r="A326" s="1">
        <v>337</v>
      </c>
      <c r="B326" s="1" t="s">
        <v>21</v>
      </c>
      <c r="C326" s="1" t="s">
        <v>22</v>
      </c>
      <c r="D326" s="1">
        <v>1106</v>
      </c>
      <c r="E326" s="1" t="s">
        <v>688</v>
      </c>
      <c r="F326" s="1" t="s">
        <v>1832</v>
      </c>
      <c r="G326" s="1"/>
      <c r="H326" s="5">
        <v>200000</v>
      </c>
      <c r="I326" s="6">
        <v>17350</v>
      </c>
      <c r="J326" s="5">
        <v>14470</v>
      </c>
      <c r="K326" s="5">
        <v>17230</v>
      </c>
      <c r="L326" s="5">
        <v>17820</v>
      </c>
      <c r="M326" s="5">
        <f t="shared" si="10"/>
        <v>66870</v>
      </c>
      <c r="N326" s="5"/>
      <c r="O326" s="8">
        <f t="shared" si="11"/>
        <v>133130</v>
      </c>
      <c r="P326" s="7" t="s">
        <v>34</v>
      </c>
      <c r="Q326" s="3" t="s">
        <v>689</v>
      </c>
      <c r="R326" s="1" t="s">
        <v>1337</v>
      </c>
      <c r="S326" s="1"/>
      <c r="T326" s="1"/>
    </row>
    <row r="327" spans="1:20">
      <c r="A327" s="1">
        <v>338</v>
      </c>
      <c r="B327" s="1" t="s">
        <v>21</v>
      </c>
      <c r="C327" s="1" t="s">
        <v>22</v>
      </c>
      <c r="D327" s="1">
        <v>1107</v>
      </c>
      <c r="E327" s="1" t="s">
        <v>690</v>
      </c>
      <c r="F327" s="1" t="s">
        <v>1833</v>
      </c>
      <c r="G327" s="1"/>
      <c r="H327" s="5">
        <v>200000</v>
      </c>
      <c r="I327" s="6">
        <v>13430</v>
      </c>
      <c r="J327" s="5">
        <v>16700</v>
      </c>
      <c r="K327" s="5">
        <v>17040</v>
      </c>
      <c r="L327" s="5">
        <v>27140</v>
      </c>
      <c r="M327" s="5">
        <f t="shared" si="10"/>
        <v>74310</v>
      </c>
      <c r="N327" s="5"/>
      <c r="O327" s="8">
        <f t="shared" si="11"/>
        <v>125690</v>
      </c>
      <c r="P327" s="7" t="s">
        <v>27</v>
      </c>
      <c r="Q327" s="3" t="s">
        <v>691</v>
      </c>
      <c r="R327" s="1" t="s">
        <v>1338</v>
      </c>
      <c r="S327" s="1"/>
      <c r="T327" s="1"/>
    </row>
    <row r="328" spans="1:20">
      <c r="A328" s="1">
        <v>339</v>
      </c>
      <c r="B328" s="1" t="s">
        <v>21</v>
      </c>
      <c r="C328" s="1" t="s">
        <v>22</v>
      </c>
      <c r="D328" s="1">
        <v>1107</v>
      </c>
      <c r="E328" s="1" t="s">
        <v>692</v>
      </c>
      <c r="F328" s="1" t="s">
        <v>1834</v>
      </c>
      <c r="G328" s="1"/>
      <c r="H328" s="5">
        <v>200000</v>
      </c>
      <c r="I328" s="6">
        <v>13430</v>
      </c>
      <c r="J328" s="5">
        <v>16700</v>
      </c>
      <c r="K328" s="5">
        <v>17040</v>
      </c>
      <c r="L328" s="5">
        <v>27140</v>
      </c>
      <c r="M328" s="5">
        <f t="shared" si="10"/>
        <v>74310</v>
      </c>
      <c r="N328" s="5"/>
      <c r="O328" s="8">
        <f t="shared" si="11"/>
        <v>125690</v>
      </c>
      <c r="P328" s="7" t="s">
        <v>27</v>
      </c>
      <c r="Q328" s="3" t="s">
        <v>693</v>
      </c>
      <c r="R328" s="1" t="s">
        <v>1339</v>
      </c>
      <c r="S328" s="1"/>
      <c r="T328" s="1"/>
    </row>
    <row r="329" spans="1:20">
      <c r="A329" s="1">
        <v>340</v>
      </c>
      <c r="B329" s="1" t="s">
        <v>21</v>
      </c>
      <c r="C329" s="1" t="s">
        <v>22</v>
      </c>
      <c r="D329" s="1">
        <v>1108</v>
      </c>
      <c r="E329" s="1" t="s">
        <v>694</v>
      </c>
      <c r="F329" s="1" t="s">
        <v>1835</v>
      </c>
      <c r="G329" s="1"/>
      <c r="H329" s="5">
        <v>200000</v>
      </c>
      <c r="I329" s="6">
        <f>16620+3750</f>
        <v>20370</v>
      </c>
      <c r="J329" s="5">
        <v>12640</v>
      </c>
      <c r="K329" s="5">
        <v>21800</v>
      </c>
      <c r="L329" s="5">
        <v>26160</v>
      </c>
      <c r="M329" s="5">
        <f t="shared" si="10"/>
        <v>80970</v>
      </c>
      <c r="N329" s="5"/>
      <c r="O329" s="8">
        <f t="shared" si="11"/>
        <v>119030</v>
      </c>
      <c r="P329" s="7" t="s">
        <v>43</v>
      </c>
      <c r="Q329" s="3" t="s">
        <v>695</v>
      </c>
      <c r="R329" s="1" t="s">
        <v>1340</v>
      </c>
      <c r="S329" s="1"/>
      <c r="T329" s="1"/>
    </row>
    <row r="330" spans="1:20">
      <c r="A330" s="1">
        <v>341</v>
      </c>
      <c r="B330" s="1" t="s">
        <v>21</v>
      </c>
      <c r="C330" s="1" t="s">
        <v>22</v>
      </c>
      <c r="D330" s="1">
        <v>1108</v>
      </c>
      <c r="E330" s="1" t="s">
        <v>696</v>
      </c>
      <c r="F330" s="1" t="s">
        <v>1836</v>
      </c>
      <c r="G330" s="1"/>
      <c r="H330" s="5">
        <v>200000</v>
      </c>
      <c r="I330" s="6">
        <f>21270</f>
        <v>21270</v>
      </c>
      <c r="J330" s="5">
        <v>12640</v>
      </c>
      <c r="K330" s="5">
        <v>21800</v>
      </c>
      <c r="L330" s="5">
        <v>26160</v>
      </c>
      <c r="M330" s="5">
        <f t="shared" si="10"/>
        <v>81870</v>
      </c>
      <c r="N330" s="5"/>
      <c r="O330" s="8">
        <f t="shared" si="11"/>
        <v>118130</v>
      </c>
      <c r="P330" s="7" t="s">
        <v>337</v>
      </c>
      <c r="Q330" s="3" t="s">
        <v>697</v>
      </c>
      <c r="R330" s="1" t="s">
        <v>1341</v>
      </c>
      <c r="S330" s="1"/>
      <c r="T330" s="1"/>
    </row>
    <row r="331" spans="1:20">
      <c r="A331" s="1">
        <v>342</v>
      </c>
      <c r="B331" s="1" t="s">
        <v>21</v>
      </c>
      <c r="C331" s="1" t="s">
        <v>22</v>
      </c>
      <c r="D331" s="1">
        <v>1109</v>
      </c>
      <c r="E331" s="1" t="s">
        <v>698</v>
      </c>
      <c r="F331" s="1" t="s">
        <v>1837</v>
      </c>
      <c r="G331" s="1"/>
      <c r="H331" s="5">
        <v>200000</v>
      </c>
      <c r="I331" s="6">
        <v>14230</v>
      </c>
      <c r="J331" s="5">
        <v>9720</v>
      </c>
      <c r="K331" s="5">
        <v>9490</v>
      </c>
      <c r="L331" s="5">
        <v>8920</v>
      </c>
      <c r="M331" s="5">
        <f t="shared" si="10"/>
        <v>42360</v>
      </c>
      <c r="N331" s="5"/>
      <c r="O331" s="8">
        <f t="shared" si="11"/>
        <v>157640</v>
      </c>
      <c r="P331" s="7" t="s">
        <v>43</v>
      </c>
      <c r="Q331" s="3" t="s">
        <v>699</v>
      </c>
      <c r="R331" s="1" t="s">
        <v>1153</v>
      </c>
      <c r="S331" s="1"/>
      <c r="T331" s="1"/>
    </row>
    <row r="332" spans="1:20">
      <c r="A332" s="1">
        <v>343</v>
      </c>
      <c r="B332" s="1" t="s">
        <v>21</v>
      </c>
      <c r="C332" s="1" t="s">
        <v>22</v>
      </c>
      <c r="D332" s="1">
        <v>1109</v>
      </c>
      <c r="E332" s="1" t="s">
        <v>700</v>
      </c>
      <c r="F332" s="1" t="s">
        <v>1838</v>
      </c>
      <c r="G332" s="1"/>
      <c r="H332" s="5">
        <v>200000</v>
      </c>
      <c r="I332" s="6">
        <v>14230</v>
      </c>
      <c r="J332" s="5">
        <v>9720</v>
      </c>
      <c r="K332" s="5">
        <v>9490</v>
      </c>
      <c r="L332" s="5">
        <v>8920</v>
      </c>
      <c r="M332" s="5">
        <f t="shared" si="10"/>
        <v>42360</v>
      </c>
      <c r="N332" s="5"/>
      <c r="O332" s="8">
        <f t="shared" si="11"/>
        <v>157640</v>
      </c>
      <c r="P332" s="7" t="s">
        <v>34</v>
      </c>
      <c r="Q332" s="3" t="s">
        <v>701</v>
      </c>
      <c r="R332" s="1" t="s">
        <v>1342</v>
      </c>
      <c r="S332" s="1"/>
      <c r="T332" s="1"/>
    </row>
    <row r="333" spans="1:20">
      <c r="A333" s="1">
        <v>344</v>
      </c>
      <c r="B333" s="1" t="s">
        <v>21</v>
      </c>
      <c r="C333" s="1" t="s">
        <v>22</v>
      </c>
      <c r="D333" s="1">
        <v>1110</v>
      </c>
      <c r="E333" s="1" t="s">
        <v>702</v>
      </c>
      <c r="F333" s="1" t="s">
        <v>1839</v>
      </c>
      <c r="G333" s="1"/>
      <c r="H333" s="5">
        <v>200000</v>
      </c>
      <c r="I333" s="6">
        <v>14430</v>
      </c>
      <c r="J333" s="5">
        <v>12940</v>
      </c>
      <c r="K333" s="5">
        <v>16340</v>
      </c>
      <c r="L333" s="5">
        <v>18950</v>
      </c>
      <c r="M333" s="5">
        <f t="shared" si="10"/>
        <v>62660</v>
      </c>
      <c r="N333" s="5"/>
      <c r="O333" s="8">
        <f t="shared" si="11"/>
        <v>137340</v>
      </c>
      <c r="P333" s="7" t="s">
        <v>83</v>
      </c>
      <c r="Q333" s="3" t="s">
        <v>703</v>
      </c>
      <c r="R333" s="1" t="s">
        <v>1129</v>
      </c>
      <c r="S333" s="1"/>
      <c r="T333" s="1"/>
    </row>
    <row r="334" spans="1:20">
      <c r="A334" s="1">
        <v>345</v>
      </c>
      <c r="B334" s="1" t="s">
        <v>21</v>
      </c>
      <c r="C334" s="1" t="s">
        <v>22</v>
      </c>
      <c r="D334" s="1">
        <v>1110</v>
      </c>
      <c r="E334" s="1" t="s">
        <v>704</v>
      </c>
      <c r="F334" s="1" t="s">
        <v>1840</v>
      </c>
      <c r="G334" s="1"/>
      <c r="H334" s="5">
        <v>200000</v>
      </c>
      <c r="I334" s="6">
        <v>14430</v>
      </c>
      <c r="J334" s="5">
        <v>12940</v>
      </c>
      <c r="K334" s="5">
        <v>16340</v>
      </c>
      <c r="L334" s="5">
        <v>18950</v>
      </c>
      <c r="M334" s="5">
        <f t="shared" si="10"/>
        <v>62660</v>
      </c>
      <c r="N334" s="5"/>
      <c r="O334" s="8">
        <f t="shared" si="11"/>
        <v>137340</v>
      </c>
      <c r="P334" s="7" t="s">
        <v>27</v>
      </c>
      <c r="Q334" s="3" t="s">
        <v>705</v>
      </c>
      <c r="R334" s="1" t="s">
        <v>1343</v>
      </c>
      <c r="S334" s="1"/>
      <c r="T334" s="1"/>
    </row>
    <row r="335" spans="1:20">
      <c r="A335" s="1">
        <v>346</v>
      </c>
      <c r="B335" s="1" t="s">
        <v>21</v>
      </c>
      <c r="C335" s="1" t="s">
        <v>22</v>
      </c>
      <c r="D335" s="1">
        <v>1111</v>
      </c>
      <c r="E335" s="1" t="s">
        <v>706</v>
      </c>
      <c r="F335" s="1" t="s">
        <v>1841</v>
      </c>
      <c r="G335" s="1"/>
      <c r="H335" s="5">
        <v>200000</v>
      </c>
      <c r="I335" s="6">
        <v>27050</v>
      </c>
      <c r="J335" s="5">
        <v>22440</v>
      </c>
      <c r="K335" s="5">
        <v>31500</v>
      </c>
      <c r="L335" s="5">
        <v>33560</v>
      </c>
      <c r="M335" s="5">
        <f t="shared" si="10"/>
        <v>114550</v>
      </c>
      <c r="N335" s="5"/>
      <c r="O335" s="8">
        <f t="shared" si="11"/>
        <v>85450</v>
      </c>
      <c r="P335" s="7" t="s">
        <v>34</v>
      </c>
      <c r="Q335" s="3" t="s">
        <v>707</v>
      </c>
      <c r="R335" s="1" t="s">
        <v>1129</v>
      </c>
      <c r="S335" s="1"/>
      <c r="T335" s="1"/>
    </row>
    <row r="336" spans="1:20">
      <c r="A336" s="1">
        <v>347</v>
      </c>
      <c r="B336" s="1" t="s">
        <v>21</v>
      </c>
      <c r="C336" s="1" t="s">
        <v>22</v>
      </c>
      <c r="D336" s="1">
        <v>1111</v>
      </c>
      <c r="E336" s="1" t="s">
        <v>708</v>
      </c>
      <c r="F336" s="1" t="s">
        <v>1842</v>
      </c>
      <c r="G336" s="1"/>
      <c r="H336" s="5">
        <v>200000</v>
      </c>
      <c r="I336" s="6">
        <v>27050</v>
      </c>
      <c r="J336" s="5">
        <v>22440</v>
      </c>
      <c r="K336" s="5">
        <v>31500</v>
      </c>
      <c r="L336" s="5">
        <v>33560</v>
      </c>
      <c r="M336" s="5">
        <f t="shared" si="10"/>
        <v>114550</v>
      </c>
      <c r="N336" s="5"/>
      <c r="O336" s="8">
        <f t="shared" si="11"/>
        <v>85450</v>
      </c>
      <c r="P336" s="7" t="s">
        <v>24</v>
      </c>
      <c r="Q336" s="3" t="s">
        <v>709</v>
      </c>
      <c r="R336" s="1" t="s">
        <v>1134</v>
      </c>
      <c r="S336" s="1"/>
      <c r="T336" s="1"/>
    </row>
    <row r="337" spans="1:20">
      <c r="A337" s="1">
        <v>348</v>
      </c>
      <c r="B337" s="1" t="s">
        <v>21</v>
      </c>
      <c r="C337" s="1" t="s">
        <v>22</v>
      </c>
      <c r="D337" s="1">
        <v>1112</v>
      </c>
      <c r="E337" s="1" t="s">
        <v>710</v>
      </c>
      <c r="F337" s="1" t="s">
        <v>1843</v>
      </c>
      <c r="G337" s="1"/>
      <c r="H337" s="5">
        <v>200000</v>
      </c>
      <c r="I337" s="6">
        <v>10580</v>
      </c>
      <c r="J337" s="5">
        <v>14590</v>
      </c>
      <c r="K337" s="5">
        <v>14420</v>
      </c>
      <c r="L337" s="5">
        <v>15680</v>
      </c>
      <c r="M337" s="5">
        <f t="shared" si="10"/>
        <v>55270</v>
      </c>
      <c r="N337" s="5"/>
      <c r="O337" s="8">
        <f t="shared" si="11"/>
        <v>144730</v>
      </c>
      <c r="P337" s="7" t="s">
        <v>27</v>
      </c>
      <c r="Q337" s="3" t="s">
        <v>711</v>
      </c>
      <c r="R337" s="1" t="s">
        <v>1344</v>
      </c>
      <c r="S337" s="1"/>
      <c r="T337" s="1"/>
    </row>
    <row r="338" spans="1:20">
      <c r="A338" s="1">
        <v>349</v>
      </c>
      <c r="B338" s="1" t="s">
        <v>21</v>
      </c>
      <c r="C338" s="1" t="s">
        <v>22</v>
      </c>
      <c r="D338" s="1">
        <v>1112</v>
      </c>
      <c r="E338" s="1" t="s">
        <v>712</v>
      </c>
      <c r="F338" s="1" t="s">
        <v>1844</v>
      </c>
      <c r="G338" s="1"/>
      <c r="H338" s="5">
        <v>200000</v>
      </c>
      <c r="I338" s="6">
        <v>10580</v>
      </c>
      <c r="J338" s="5">
        <v>14590</v>
      </c>
      <c r="K338" s="5">
        <v>14420</v>
      </c>
      <c r="L338" s="5">
        <v>15680</v>
      </c>
      <c r="M338" s="5">
        <f t="shared" si="10"/>
        <v>55270</v>
      </c>
      <c r="N338" s="5"/>
      <c r="O338" s="8">
        <f t="shared" si="11"/>
        <v>144730</v>
      </c>
      <c r="P338" s="7" t="s">
        <v>34</v>
      </c>
      <c r="Q338" s="3" t="s">
        <v>713</v>
      </c>
      <c r="R338" s="1" t="s">
        <v>1345</v>
      </c>
      <c r="S338" s="1"/>
      <c r="T338" s="1"/>
    </row>
    <row r="339" spans="1:20">
      <c r="A339" s="1">
        <v>350</v>
      </c>
      <c r="B339" s="1" t="s">
        <v>21</v>
      </c>
      <c r="C339" s="1" t="s">
        <v>22</v>
      </c>
      <c r="D339" s="1">
        <v>1113</v>
      </c>
      <c r="E339" s="1" t="s">
        <v>714</v>
      </c>
      <c r="F339" s="1" t="s">
        <v>1845</v>
      </c>
      <c r="G339" s="1"/>
      <c r="H339" s="5">
        <v>200000</v>
      </c>
      <c r="I339" s="6">
        <v>9520</v>
      </c>
      <c r="J339" s="5">
        <v>7330</v>
      </c>
      <c r="K339" s="5">
        <v>11630</v>
      </c>
      <c r="L339" s="5">
        <v>15680</v>
      </c>
      <c r="M339" s="5">
        <f t="shared" si="10"/>
        <v>44160</v>
      </c>
      <c r="N339" s="5"/>
      <c r="O339" s="8">
        <f t="shared" si="11"/>
        <v>155840</v>
      </c>
      <c r="P339" s="7" t="s">
        <v>34</v>
      </c>
      <c r="Q339" s="3" t="s">
        <v>715</v>
      </c>
      <c r="R339" s="1" t="s">
        <v>1109</v>
      </c>
      <c r="S339" s="1"/>
      <c r="T339" s="1"/>
    </row>
    <row r="340" spans="1:20">
      <c r="A340" s="1">
        <v>351</v>
      </c>
      <c r="B340" s="1" t="s">
        <v>21</v>
      </c>
      <c r="C340" s="1" t="s">
        <v>22</v>
      </c>
      <c r="D340" s="1">
        <v>1113</v>
      </c>
      <c r="E340" s="1" t="s">
        <v>716</v>
      </c>
      <c r="F340" s="1" t="s">
        <v>1846</v>
      </c>
      <c r="G340" s="1"/>
      <c r="H340" s="5">
        <v>200000</v>
      </c>
      <c r="I340" s="6">
        <v>9520</v>
      </c>
      <c r="J340" s="5">
        <v>7330</v>
      </c>
      <c r="K340" s="5">
        <v>11630</v>
      </c>
      <c r="L340" s="5">
        <v>15680</v>
      </c>
      <c r="M340" s="5">
        <f t="shared" si="10"/>
        <v>44160</v>
      </c>
      <c r="N340" s="5"/>
      <c r="O340" s="8">
        <f t="shared" si="11"/>
        <v>155840</v>
      </c>
      <c r="P340" s="7" t="s">
        <v>43</v>
      </c>
      <c r="Q340" s="3" t="s">
        <v>717</v>
      </c>
      <c r="R340" s="1" t="s">
        <v>1346</v>
      </c>
      <c r="S340" s="1"/>
      <c r="T340" s="1"/>
    </row>
    <row r="341" spans="1:20">
      <c r="A341" s="1">
        <v>352</v>
      </c>
      <c r="B341" s="1" t="s">
        <v>21</v>
      </c>
      <c r="C341" s="1" t="s">
        <v>22</v>
      </c>
      <c r="D341" s="1">
        <v>1114</v>
      </c>
      <c r="E341" s="1" t="s">
        <v>718</v>
      </c>
      <c r="F341" s="1" t="s">
        <v>1847</v>
      </c>
      <c r="G341" s="1"/>
      <c r="H341" s="5">
        <v>200000</v>
      </c>
      <c r="I341" s="6">
        <v>35420</v>
      </c>
      <c r="J341" s="5">
        <v>28420</v>
      </c>
      <c r="K341" s="5">
        <v>35410</v>
      </c>
      <c r="L341" s="5">
        <v>29870</v>
      </c>
      <c r="M341" s="5">
        <f t="shared" si="10"/>
        <v>129120</v>
      </c>
      <c r="N341" s="5"/>
      <c r="O341" s="8">
        <f t="shared" si="11"/>
        <v>70880</v>
      </c>
      <c r="P341" s="7" t="s">
        <v>34</v>
      </c>
      <c r="Q341" s="3" t="s">
        <v>719</v>
      </c>
      <c r="R341" s="1" t="s">
        <v>1347</v>
      </c>
      <c r="S341" s="1"/>
      <c r="T341" s="1"/>
    </row>
    <row r="342" spans="1:20">
      <c r="A342" s="1">
        <v>353</v>
      </c>
      <c r="B342" s="1" t="s">
        <v>21</v>
      </c>
      <c r="C342" s="1" t="s">
        <v>22</v>
      </c>
      <c r="D342" s="1">
        <v>1114</v>
      </c>
      <c r="E342" s="1" t="s">
        <v>720</v>
      </c>
      <c r="F342" s="1" t="s">
        <v>1848</v>
      </c>
      <c r="G342" s="1"/>
      <c r="H342" s="5">
        <v>200000</v>
      </c>
      <c r="I342" s="6">
        <v>35420</v>
      </c>
      <c r="J342" s="5">
        <v>28420</v>
      </c>
      <c r="K342" s="5">
        <v>35410</v>
      </c>
      <c r="L342" s="5">
        <v>29870</v>
      </c>
      <c r="M342" s="5">
        <f t="shared" si="10"/>
        <v>129120</v>
      </c>
      <c r="N342" s="5"/>
      <c r="O342" s="8">
        <f t="shared" si="11"/>
        <v>70880</v>
      </c>
      <c r="P342" s="7" t="s">
        <v>721</v>
      </c>
      <c r="Q342" s="3" t="s">
        <v>722</v>
      </c>
      <c r="R342" s="1" t="s">
        <v>1161</v>
      </c>
      <c r="S342" s="1"/>
      <c r="T342" s="1"/>
    </row>
    <row r="343" spans="1:20">
      <c r="A343" s="1">
        <v>354</v>
      </c>
      <c r="B343" s="1" t="s">
        <v>21</v>
      </c>
      <c r="C343" s="1" t="s">
        <v>22</v>
      </c>
      <c r="D343" s="1">
        <v>1115</v>
      </c>
      <c r="E343" s="1" t="s">
        <v>723</v>
      </c>
      <c r="F343" s="1" t="s">
        <v>1849</v>
      </c>
      <c r="G343" s="12"/>
      <c r="H343" s="5">
        <v>200000</v>
      </c>
      <c r="I343" s="6">
        <v>13800</v>
      </c>
      <c r="J343" s="5">
        <v>10140</v>
      </c>
      <c r="K343" s="5">
        <v>10990</v>
      </c>
      <c r="L343" s="5">
        <v>14130</v>
      </c>
      <c r="M343" s="5">
        <f t="shared" si="10"/>
        <v>49060</v>
      </c>
      <c r="N343" s="5"/>
      <c r="O343" s="8">
        <f t="shared" si="11"/>
        <v>150940</v>
      </c>
      <c r="P343" s="7" t="s">
        <v>34</v>
      </c>
      <c r="Q343" s="3" t="s">
        <v>724</v>
      </c>
      <c r="R343" s="1" t="s">
        <v>1214</v>
      </c>
      <c r="S343" s="1"/>
      <c r="T343" s="1"/>
    </row>
    <row r="344" spans="1:20">
      <c r="A344" s="1">
        <v>355</v>
      </c>
      <c r="B344" s="1" t="s">
        <v>21</v>
      </c>
      <c r="C344" s="1" t="s">
        <v>22</v>
      </c>
      <c r="D344" s="1">
        <v>1115</v>
      </c>
      <c r="E344" s="1" t="s">
        <v>725</v>
      </c>
      <c r="F344" s="1" t="s">
        <v>1850</v>
      </c>
      <c r="G344" s="1"/>
      <c r="H344" s="5">
        <v>200000</v>
      </c>
      <c r="I344" s="6">
        <v>13210</v>
      </c>
      <c r="J344" s="5">
        <v>10140</v>
      </c>
      <c r="K344" s="5">
        <v>10990</v>
      </c>
      <c r="L344" s="5">
        <v>14130</v>
      </c>
      <c r="M344" s="5">
        <f t="shared" si="10"/>
        <v>48470</v>
      </c>
      <c r="N344" s="5"/>
      <c r="O344" s="8">
        <f t="shared" si="11"/>
        <v>151530</v>
      </c>
      <c r="P344" s="7" t="s">
        <v>92</v>
      </c>
      <c r="Q344" s="3" t="s">
        <v>726</v>
      </c>
      <c r="R344" s="1" t="s">
        <v>1348</v>
      </c>
      <c r="S344" s="1"/>
      <c r="T344" s="1"/>
    </row>
    <row r="345" spans="1:20">
      <c r="A345" s="1">
        <v>356</v>
      </c>
      <c r="B345" s="1" t="s">
        <v>21</v>
      </c>
      <c r="C345" s="1" t="s">
        <v>22</v>
      </c>
      <c r="D345" s="1">
        <v>1116</v>
      </c>
      <c r="E345" s="1" t="s">
        <v>727</v>
      </c>
      <c r="F345" s="1" t="s">
        <v>1851</v>
      </c>
      <c r="G345" s="1"/>
      <c r="H345" s="5">
        <v>200000</v>
      </c>
      <c r="I345" s="6">
        <v>24290</v>
      </c>
      <c r="J345" s="5">
        <v>14840</v>
      </c>
      <c r="K345" s="5">
        <v>28290</v>
      </c>
      <c r="L345" s="5">
        <v>44840</v>
      </c>
      <c r="M345" s="5">
        <f t="shared" si="10"/>
        <v>112260</v>
      </c>
      <c r="N345" s="5"/>
      <c r="O345" s="8">
        <f t="shared" si="11"/>
        <v>87740</v>
      </c>
      <c r="P345" s="7" t="s">
        <v>57</v>
      </c>
      <c r="Q345" s="3" t="s">
        <v>728</v>
      </c>
      <c r="R345" s="1" t="s">
        <v>1349</v>
      </c>
      <c r="S345" s="1"/>
      <c r="T345" s="1"/>
    </row>
    <row r="346" spans="1:20">
      <c r="A346" s="1">
        <v>357</v>
      </c>
      <c r="B346" s="1" t="s">
        <v>21</v>
      </c>
      <c r="C346" s="1" t="s">
        <v>22</v>
      </c>
      <c r="D346" s="1">
        <v>1116</v>
      </c>
      <c r="E346" s="1" t="s">
        <v>729</v>
      </c>
      <c r="F346" s="1" t="s">
        <v>1852</v>
      </c>
      <c r="G346" s="12"/>
      <c r="H346" s="5">
        <v>200000</v>
      </c>
      <c r="I346" s="6">
        <f>1650+22670</f>
        <v>24320</v>
      </c>
      <c r="J346" s="5">
        <v>14840</v>
      </c>
      <c r="K346" s="5">
        <v>28290</v>
      </c>
      <c r="L346" s="5">
        <v>44840</v>
      </c>
      <c r="M346" s="5">
        <f t="shared" si="10"/>
        <v>112290</v>
      </c>
      <c r="N346" s="5"/>
      <c r="O346" s="8">
        <f t="shared" si="11"/>
        <v>87710</v>
      </c>
      <c r="P346" s="7" t="s">
        <v>34</v>
      </c>
      <c r="Q346" s="3" t="s">
        <v>730</v>
      </c>
      <c r="R346" s="1" t="s">
        <v>1131</v>
      </c>
      <c r="S346" s="1"/>
      <c r="T346" s="1"/>
    </row>
    <row r="347" spans="1:20">
      <c r="A347" s="1">
        <v>358</v>
      </c>
      <c r="B347" s="1" t="s">
        <v>21</v>
      </c>
      <c r="C347" s="1" t="s">
        <v>22</v>
      </c>
      <c r="D347" s="1">
        <v>1117</v>
      </c>
      <c r="E347" s="1" t="s">
        <v>731</v>
      </c>
      <c r="F347" s="1" t="s">
        <v>1853</v>
      </c>
      <c r="G347" s="1"/>
      <c r="H347" s="5">
        <v>200000</v>
      </c>
      <c r="I347" s="6">
        <f>1620+23160</f>
        <v>24780</v>
      </c>
      <c r="J347" s="5">
        <v>12120</v>
      </c>
      <c r="K347" s="5">
        <v>15820</v>
      </c>
      <c r="L347" s="5">
        <v>11340</v>
      </c>
      <c r="M347" s="5">
        <f t="shared" si="10"/>
        <v>64060</v>
      </c>
      <c r="N347" s="5"/>
      <c r="O347" s="8">
        <f t="shared" si="11"/>
        <v>135940</v>
      </c>
      <c r="P347" s="7" t="s">
        <v>27</v>
      </c>
      <c r="Q347" s="3" t="s">
        <v>732</v>
      </c>
      <c r="R347" s="1" t="s">
        <v>1350</v>
      </c>
      <c r="S347" s="1"/>
      <c r="T347" s="1"/>
    </row>
    <row r="348" spans="1:20">
      <c r="A348" s="1">
        <v>359</v>
      </c>
      <c r="B348" s="1" t="s">
        <v>21</v>
      </c>
      <c r="C348" s="1" t="s">
        <v>22</v>
      </c>
      <c r="D348" s="1">
        <v>1117</v>
      </c>
      <c r="E348" s="1" t="s">
        <v>733</v>
      </c>
      <c r="F348" s="1" t="s">
        <v>1854</v>
      </c>
      <c r="G348" s="1"/>
      <c r="H348" s="5">
        <v>200000</v>
      </c>
      <c r="I348" s="6">
        <v>24810</v>
      </c>
      <c r="J348" s="5">
        <v>12120</v>
      </c>
      <c r="K348" s="5">
        <v>15820</v>
      </c>
      <c r="L348" s="5">
        <v>11340</v>
      </c>
      <c r="M348" s="5">
        <f t="shared" si="10"/>
        <v>64090</v>
      </c>
      <c r="N348" s="5"/>
      <c r="O348" s="8">
        <f t="shared" si="11"/>
        <v>135910</v>
      </c>
      <c r="P348" s="7" t="s">
        <v>27</v>
      </c>
      <c r="Q348" s="3" t="s">
        <v>734</v>
      </c>
      <c r="R348" s="1" t="s">
        <v>1351</v>
      </c>
      <c r="S348" s="1"/>
      <c r="T348" s="1"/>
    </row>
    <row r="349" spans="1:20">
      <c r="A349" s="1">
        <v>360</v>
      </c>
      <c r="B349" s="1" t="s">
        <v>21</v>
      </c>
      <c r="C349" s="1" t="s">
        <v>22</v>
      </c>
      <c r="D349" s="1">
        <v>1118</v>
      </c>
      <c r="E349" s="1" t="s">
        <v>735</v>
      </c>
      <c r="F349" s="1" t="s">
        <v>1855</v>
      </c>
      <c r="G349" s="1"/>
      <c r="H349" s="5">
        <v>200000</v>
      </c>
      <c r="I349" s="6">
        <v>20990</v>
      </c>
      <c r="J349" s="5">
        <v>23660</v>
      </c>
      <c r="K349" s="5">
        <v>37840</v>
      </c>
      <c r="L349" s="5">
        <v>40300</v>
      </c>
      <c r="M349" s="5">
        <f t="shared" si="10"/>
        <v>122790</v>
      </c>
      <c r="N349" s="5"/>
      <c r="O349" s="8">
        <f t="shared" si="11"/>
        <v>77210</v>
      </c>
      <c r="P349" s="7" t="s">
        <v>27</v>
      </c>
      <c r="Q349" s="3" t="s">
        <v>736</v>
      </c>
      <c r="R349" s="1" t="s">
        <v>1352</v>
      </c>
      <c r="S349" s="1"/>
      <c r="T349" s="1"/>
    </row>
    <row r="350" spans="1:20">
      <c r="A350" s="1">
        <v>361</v>
      </c>
      <c r="B350" s="1" t="s">
        <v>21</v>
      </c>
      <c r="C350" s="1" t="s">
        <v>22</v>
      </c>
      <c r="D350" s="1">
        <v>1118</v>
      </c>
      <c r="E350" s="1" t="s">
        <v>737</v>
      </c>
      <c r="F350" s="1" t="s">
        <v>1856</v>
      </c>
      <c r="G350" s="1"/>
      <c r="H350" s="5">
        <v>200000</v>
      </c>
      <c r="I350" s="6">
        <v>20990</v>
      </c>
      <c r="J350" s="5">
        <v>23660</v>
      </c>
      <c r="K350" s="5">
        <v>37840</v>
      </c>
      <c r="L350" s="5">
        <v>40300</v>
      </c>
      <c r="M350" s="5">
        <f t="shared" si="10"/>
        <v>122790</v>
      </c>
      <c r="N350" s="5"/>
      <c r="O350" s="8">
        <f t="shared" si="11"/>
        <v>77210</v>
      </c>
      <c r="P350" s="7" t="s">
        <v>666</v>
      </c>
      <c r="Q350" s="3" t="s">
        <v>738</v>
      </c>
      <c r="R350" s="1" t="s">
        <v>1353</v>
      </c>
      <c r="S350" s="1"/>
      <c r="T350" s="1"/>
    </row>
    <row r="351" spans="1:20">
      <c r="A351" s="1">
        <v>362</v>
      </c>
      <c r="B351" s="1" t="s">
        <v>21</v>
      </c>
      <c r="C351" s="1" t="s">
        <v>22</v>
      </c>
      <c r="D351" s="1">
        <v>1119</v>
      </c>
      <c r="E351" s="1" t="s">
        <v>739</v>
      </c>
      <c r="F351" s="1" t="s">
        <v>1857</v>
      </c>
      <c r="G351" s="1"/>
      <c r="H351" s="5">
        <v>200000</v>
      </c>
      <c r="I351" s="6">
        <v>34930</v>
      </c>
      <c r="J351" s="5">
        <v>22300</v>
      </c>
      <c r="K351" s="5">
        <v>28460</v>
      </c>
      <c r="L351" s="5">
        <v>40930</v>
      </c>
      <c r="M351" s="5">
        <f t="shared" si="10"/>
        <v>126620</v>
      </c>
      <c r="N351" s="5"/>
      <c r="O351" s="8">
        <f t="shared" si="11"/>
        <v>73380</v>
      </c>
      <c r="P351" s="7" t="s">
        <v>24</v>
      </c>
      <c r="Q351" s="3" t="s">
        <v>740</v>
      </c>
      <c r="R351" s="1" t="s">
        <v>1354</v>
      </c>
      <c r="S351" s="1"/>
      <c r="T351" s="1"/>
    </row>
    <row r="352" spans="1:20">
      <c r="A352" s="1">
        <v>363</v>
      </c>
      <c r="B352" s="1" t="s">
        <v>21</v>
      </c>
      <c r="C352" s="1" t="s">
        <v>22</v>
      </c>
      <c r="D352" s="1">
        <v>1119</v>
      </c>
      <c r="E352" s="1" t="s">
        <v>741</v>
      </c>
      <c r="F352" s="1" t="s">
        <v>1858</v>
      </c>
      <c r="G352" s="1"/>
      <c r="H352" s="5">
        <v>200000</v>
      </c>
      <c r="I352" s="6">
        <v>34930</v>
      </c>
      <c r="J352" s="5">
        <v>22300</v>
      </c>
      <c r="K352" s="5">
        <v>28460</v>
      </c>
      <c r="L352" s="5">
        <v>40930</v>
      </c>
      <c r="M352" s="5">
        <f t="shared" si="10"/>
        <v>126620</v>
      </c>
      <c r="N352" s="5"/>
      <c r="O352" s="8">
        <f t="shared" si="11"/>
        <v>73380</v>
      </c>
      <c r="P352" s="7" t="s">
        <v>37</v>
      </c>
      <c r="Q352" s="3" t="s">
        <v>742</v>
      </c>
      <c r="R352" s="1" t="s">
        <v>1355</v>
      </c>
      <c r="S352" s="1"/>
      <c r="T352" s="1"/>
    </row>
    <row r="353" spans="1:20">
      <c r="A353" s="1">
        <v>364</v>
      </c>
      <c r="B353" s="1" t="s">
        <v>21</v>
      </c>
      <c r="C353" s="1" t="s">
        <v>22</v>
      </c>
      <c r="D353" s="1">
        <v>1120</v>
      </c>
      <c r="E353" s="1" t="s">
        <v>743</v>
      </c>
      <c r="F353" s="1" t="s">
        <v>1859</v>
      </c>
      <c r="G353" s="1"/>
      <c r="H353" s="5">
        <v>200000</v>
      </c>
      <c r="I353" s="6">
        <v>27510</v>
      </c>
      <c r="J353" s="5">
        <v>17910</v>
      </c>
      <c r="K353" s="5">
        <v>28470</v>
      </c>
      <c r="L353" s="5">
        <v>31320</v>
      </c>
      <c r="M353" s="5">
        <f t="shared" si="10"/>
        <v>105210</v>
      </c>
      <c r="N353" s="5"/>
      <c r="O353" s="8">
        <f t="shared" si="11"/>
        <v>94790</v>
      </c>
      <c r="P353" s="7" t="s">
        <v>34</v>
      </c>
      <c r="Q353" s="3" t="s">
        <v>744</v>
      </c>
      <c r="R353" s="1" t="s">
        <v>1356</v>
      </c>
      <c r="S353" s="1"/>
      <c r="T353" s="1"/>
    </row>
    <row r="354" spans="1:20">
      <c r="A354" s="1">
        <v>365</v>
      </c>
      <c r="B354" s="1" t="s">
        <v>21</v>
      </c>
      <c r="C354" s="1" t="s">
        <v>22</v>
      </c>
      <c r="D354" s="1">
        <v>1120</v>
      </c>
      <c r="E354" s="1" t="s">
        <v>745</v>
      </c>
      <c r="F354" s="1" t="s">
        <v>1860</v>
      </c>
      <c r="G354" s="1"/>
      <c r="H354" s="5">
        <v>200000</v>
      </c>
      <c r="I354" s="6">
        <v>27510</v>
      </c>
      <c r="J354" s="5">
        <v>17910</v>
      </c>
      <c r="K354" s="5">
        <v>28470</v>
      </c>
      <c r="L354" s="5">
        <v>31320</v>
      </c>
      <c r="M354" s="5">
        <f t="shared" si="10"/>
        <v>105210</v>
      </c>
      <c r="N354" s="5"/>
      <c r="O354" s="8">
        <f t="shared" si="11"/>
        <v>94790</v>
      </c>
      <c r="P354" s="7" t="s">
        <v>34</v>
      </c>
      <c r="Q354" s="3" t="s">
        <v>746</v>
      </c>
      <c r="R354" s="1" t="s">
        <v>1357</v>
      </c>
      <c r="S354" s="1"/>
      <c r="T354" s="1"/>
    </row>
    <row r="355" spans="1:20">
      <c r="A355" s="1">
        <v>366</v>
      </c>
      <c r="B355" s="1" t="s">
        <v>21</v>
      </c>
      <c r="C355" s="1" t="s">
        <v>22</v>
      </c>
      <c r="D355" s="1">
        <v>1121</v>
      </c>
      <c r="E355" s="1" t="s">
        <v>747</v>
      </c>
      <c r="F355" s="1" t="s">
        <v>1861</v>
      </c>
      <c r="G355" s="1"/>
      <c r="H355" s="5">
        <v>200000</v>
      </c>
      <c r="I355" s="6">
        <v>33280</v>
      </c>
      <c r="J355" s="5">
        <v>15680</v>
      </c>
      <c r="K355" s="5">
        <v>24910</v>
      </c>
      <c r="L355" s="5">
        <v>36420</v>
      </c>
      <c r="M355" s="5">
        <f t="shared" si="10"/>
        <v>110290</v>
      </c>
      <c r="N355" s="5"/>
      <c r="O355" s="8">
        <f t="shared" si="11"/>
        <v>89710</v>
      </c>
      <c r="P355" s="7" t="s">
        <v>34</v>
      </c>
      <c r="Q355" s="3" t="s">
        <v>748</v>
      </c>
      <c r="R355" s="1" t="s">
        <v>1145</v>
      </c>
      <c r="S355" s="1"/>
      <c r="T355" s="1"/>
    </row>
    <row r="356" spans="1:20">
      <c r="A356" s="1">
        <v>367</v>
      </c>
      <c r="B356" s="1" t="s">
        <v>21</v>
      </c>
      <c r="C356" s="1" t="s">
        <v>22</v>
      </c>
      <c r="D356" s="1">
        <v>1121</v>
      </c>
      <c r="E356" s="1" t="s">
        <v>749</v>
      </c>
      <c r="F356" s="1" t="s">
        <v>1862</v>
      </c>
      <c r="G356" s="1"/>
      <c r="H356" s="5">
        <v>200000</v>
      </c>
      <c r="I356" s="6">
        <v>33280</v>
      </c>
      <c r="J356" s="5">
        <v>15680</v>
      </c>
      <c r="K356" s="5">
        <v>24910</v>
      </c>
      <c r="L356" s="5">
        <v>36420</v>
      </c>
      <c r="M356" s="5">
        <f t="shared" si="10"/>
        <v>110290</v>
      </c>
      <c r="N356" s="5"/>
      <c r="O356" s="8">
        <f t="shared" si="11"/>
        <v>89710</v>
      </c>
      <c r="P356" s="7" t="s">
        <v>34</v>
      </c>
      <c r="Q356" s="3" t="s">
        <v>750</v>
      </c>
      <c r="R356" s="1" t="s">
        <v>1184</v>
      </c>
      <c r="S356" s="1"/>
      <c r="T356" s="1"/>
    </row>
    <row r="357" spans="1:20">
      <c r="A357" s="1">
        <v>368</v>
      </c>
      <c r="B357" s="1" t="s">
        <v>21</v>
      </c>
      <c r="C357" s="1" t="s">
        <v>22</v>
      </c>
      <c r="D357" s="1">
        <v>1201</v>
      </c>
      <c r="E357" s="1" t="s">
        <v>751</v>
      </c>
      <c r="F357" s="1" t="s">
        <v>1863</v>
      </c>
      <c r="G357" s="1"/>
      <c r="H357" s="5">
        <v>200000</v>
      </c>
      <c r="I357" s="6">
        <v>42300</v>
      </c>
      <c r="J357" s="5">
        <v>23030</v>
      </c>
      <c r="K357" s="5">
        <v>39470</v>
      </c>
      <c r="L357" s="5">
        <v>55360</v>
      </c>
      <c r="M357" s="5">
        <f t="shared" si="10"/>
        <v>160160</v>
      </c>
      <c r="N357" s="5"/>
      <c r="O357" s="8">
        <f t="shared" si="11"/>
        <v>39840</v>
      </c>
      <c r="P357" s="7" t="s">
        <v>663</v>
      </c>
      <c r="Q357" s="3" t="s">
        <v>752</v>
      </c>
      <c r="R357" s="1" t="s">
        <v>1290</v>
      </c>
      <c r="S357" s="1"/>
      <c r="T357" s="1"/>
    </row>
    <row r="358" spans="1:20">
      <c r="A358" s="1">
        <v>369</v>
      </c>
      <c r="B358" s="1" t="s">
        <v>21</v>
      </c>
      <c r="C358" s="1" t="s">
        <v>22</v>
      </c>
      <c r="D358" s="1">
        <v>1202</v>
      </c>
      <c r="E358" s="1" t="s">
        <v>753</v>
      </c>
      <c r="F358" s="1" t="s">
        <v>1864</v>
      </c>
      <c r="G358" s="1"/>
      <c r="H358" s="5">
        <v>200000</v>
      </c>
      <c r="I358" s="6">
        <v>34720</v>
      </c>
      <c r="J358" s="5">
        <v>29090</v>
      </c>
      <c r="K358" s="5">
        <v>49730</v>
      </c>
      <c r="L358" s="5">
        <v>52080</v>
      </c>
      <c r="M358" s="5">
        <f t="shared" si="10"/>
        <v>165620</v>
      </c>
      <c r="N358" s="5"/>
      <c r="O358" s="8">
        <f t="shared" si="11"/>
        <v>34380</v>
      </c>
      <c r="P358" s="7" t="s">
        <v>27</v>
      </c>
      <c r="Q358" s="3" t="s">
        <v>754</v>
      </c>
      <c r="R358" s="1" t="s">
        <v>1217</v>
      </c>
      <c r="S358" s="1"/>
      <c r="T358" s="1"/>
    </row>
    <row r="359" spans="1:20">
      <c r="A359" s="1">
        <v>370</v>
      </c>
      <c r="B359" s="1" t="s">
        <v>21</v>
      </c>
      <c r="C359" s="1" t="s">
        <v>22</v>
      </c>
      <c r="D359" s="1">
        <v>1203</v>
      </c>
      <c r="E359" s="1" t="s">
        <v>755</v>
      </c>
      <c r="F359" s="1" t="s">
        <v>1865</v>
      </c>
      <c r="G359" s="1"/>
      <c r="H359" s="5">
        <v>200000</v>
      </c>
      <c r="I359" s="6">
        <v>19690</v>
      </c>
      <c r="J359" s="5">
        <v>21990</v>
      </c>
      <c r="K359" s="5">
        <v>46450</v>
      </c>
      <c r="L359" s="5">
        <v>38310</v>
      </c>
      <c r="M359" s="5">
        <f t="shared" si="10"/>
        <v>126440</v>
      </c>
      <c r="N359" s="5"/>
      <c r="O359" s="8">
        <f t="shared" si="11"/>
        <v>73560</v>
      </c>
      <c r="P359" s="7" t="s">
        <v>57</v>
      </c>
      <c r="Q359" s="3" t="s">
        <v>756</v>
      </c>
      <c r="R359" s="1" t="s">
        <v>1358</v>
      </c>
      <c r="S359" s="1"/>
      <c r="T359" s="1"/>
    </row>
    <row r="360" spans="1:20">
      <c r="A360" s="1">
        <v>371</v>
      </c>
      <c r="B360" s="1" t="s">
        <v>21</v>
      </c>
      <c r="C360" s="1" t="s">
        <v>22</v>
      </c>
      <c r="D360" s="1">
        <v>1204</v>
      </c>
      <c r="E360" s="1" t="s">
        <v>757</v>
      </c>
      <c r="F360" s="1" t="s">
        <v>1866</v>
      </c>
      <c r="G360" s="1"/>
      <c r="H360" s="5">
        <v>200000</v>
      </c>
      <c r="I360" s="6">
        <v>32130</v>
      </c>
      <c r="J360" s="5">
        <v>25600</v>
      </c>
      <c r="K360" s="5">
        <v>67270</v>
      </c>
      <c r="L360" s="5">
        <v>66610</v>
      </c>
      <c r="M360" s="5">
        <f t="shared" si="10"/>
        <v>191610</v>
      </c>
      <c r="N360" s="5"/>
      <c r="O360" s="8">
        <f t="shared" si="11"/>
        <v>8390</v>
      </c>
      <c r="P360" s="7" t="s">
        <v>293</v>
      </c>
      <c r="Q360" s="3" t="s">
        <v>758</v>
      </c>
      <c r="R360" s="1" t="s">
        <v>1187</v>
      </c>
      <c r="S360" s="1"/>
      <c r="T360" s="1"/>
    </row>
    <row r="361" spans="1:20">
      <c r="A361" s="1">
        <v>372</v>
      </c>
      <c r="B361" s="1" t="s">
        <v>21</v>
      </c>
      <c r="C361" s="1" t="s">
        <v>22</v>
      </c>
      <c r="D361" s="1">
        <v>1205</v>
      </c>
      <c r="E361" s="1" t="s">
        <v>759</v>
      </c>
      <c r="F361" s="1" t="s">
        <v>1867</v>
      </c>
      <c r="G361" s="1"/>
      <c r="H361" s="5">
        <v>200000</v>
      </c>
      <c r="I361" s="6">
        <v>17690</v>
      </c>
      <c r="J361" s="5">
        <v>14590</v>
      </c>
      <c r="K361" s="5">
        <v>18140</v>
      </c>
      <c r="L361" s="5">
        <v>16090</v>
      </c>
      <c r="M361" s="5">
        <f t="shared" si="10"/>
        <v>66510</v>
      </c>
      <c r="N361" s="5"/>
      <c r="O361" s="8">
        <f t="shared" si="11"/>
        <v>133490</v>
      </c>
      <c r="P361" s="7" t="s">
        <v>43</v>
      </c>
      <c r="Q361" s="3" t="s">
        <v>760</v>
      </c>
      <c r="R361" s="1" t="s">
        <v>1152</v>
      </c>
      <c r="S361" s="1"/>
      <c r="T361" s="1"/>
    </row>
    <row r="362" spans="1:20">
      <c r="A362" s="1">
        <v>373</v>
      </c>
      <c r="B362" s="1" t="s">
        <v>21</v>
      </c>
      <c r="C362" s="1" t="s">
        <v>22</v>
      </c>
      <c r="D362" s="1">
        <v>1206</v>
      </c>
      <c r="E362" s="1" t="s">
        <v>761</v>
      </c>
      <c r="F362" s="1" t="s">
        <v>1868</v>
      </c>
      <c r="G362" s="1"/>
      <c r="H362" s="5">
        <v>200000</v>
      </c>
      <c r="I362" s="6">
        <f>14630*2</f>
        <v>29260</v>
      </c>
      <c r="J362" s="5">
        <f>20180*2</f>
        <v>40360</v>
      </c>
      <c r="K362" s="5">
        <f>28020*2</f>
        <v>56040</v>
      </c>
      <c r="L362" s="5">
        <f>30360*2</f>
        <v>60720</v>
      </c>
      <c r="M362" s="5">
        <f t="shared" si="10"/>
        <v>186380</v>
      </c>
      <c r="N362" s="5"/>
      <c r="O362" s="8">
        <f t="shared" si="11"/>
        <v>13620</v>
      </c>
      <c r="P362" s="7" t="s">
        <v>37</v>
      </c>
      <c r="Q362" s="3" t="s">
        <v>762</v>
      </c>
      <c r="R362" s="1" t="s">
        <v>1359</v>
      </c>
      <c r="S362" s="1"/>
      <c r="T362" s="1"/>
    </row>
    <row r="363" spans="1:20">
      <c r="A363" s="1">
        <v>374</v>
      </c>
      <c r="B363" s="1" t="s">
        <v>21</v>
      </c>
      <c r="C363" s="1" t="s">
        <v>22</v>
      </c>
      <c r="D363" s="1">
        <v>1206</v>
      </c>
      <c r="E363" s="1"/>
      <c r="F363" s="1" t="s">
        <v>1101</v>
      </c>
      <c r="G363" s="1"/>
      <c r="H363" s="5">
        <v>0</v>
      </c>
      <c r="I363" s="6"/>
      <c r="J363" s="5"/>
      <c r="K363" s="5"/>
      <c r="L363" s="5"/>
      <c r="M363" s="5">
        <f t="shared" si="10"/>
        <v>0</v>
      </c>
      <c r="N363" s="5"/>
      <c r="O363" s="8">
        <f t="shared" si="11"/>
        <v>0</v>
      </c>
      <c r="P363" s="7"/>
      <c r="Q363" s="3"/>
      <c r="R363" s="1" t="s">
        <v>1101</v>
      </c>
      <c r="S363" s="1"/>
      <c r="T363" s="1"/>
    </row>
    <row r="364" spans="1:20">
      <c r="A364" s="1">
        <v>375</v>
      </c>
      <c r="B364" s="1" t="s">
        <v>21</v>
      </c>
      <c r="C364" s="1" t="s">
        <v>22</v>
      </c>
      <c r="D364" s="1">
        <v>1207</v>
      </c>
      <c r="E364" s="1" t="s">
        <v>763</v>
      </c>
      <c r="F364" s="1" t="s">
        <v>1869</v>
      </c>
      <c r="G364" s="1"/>
      <c r="H364" s="5">
        <v>200000</v>
      </c>
      <c r="I364" s="6">
        <v>21040</v>
      </c>
      <c r="J364" s="5">
        <v>51640</v>
      </c>
      <c r="K364" s="5">
        <v>29670</v>
      </c>
      <c r="L364" s="5">
        <v>25520</v>
      </c>
      <c r="M364" s="5">
        <f t="shared" si="10"/>
        <v>127870</v>
      </c>
      <c r="N364" s="5"/>
      <c r="O364" s="8">
        <f t="shared" si="11"/>
        <v>72130</v>
      </c>
      <c r="P364" s="7"/>
      <c r="Q364" s="3"/>
      <c r="R364" s="1" t="s">
        <v>1101</v>
      </c>
      <c r="S364" s="1"/>
      <c r="T364" s="1"/>
    </row>
    <row r="365" spans="1:20">
      <c r="A365" s="1">
        <v>376</v>
      </c>
      <c r="B365" s="1" t="s">
        <v>21</v>
      </c>
      <c r="C365" s="1" t="s">
        <v>22</v>
      </c>
      <c r="D365" s="1">
        <v>1207</v>
      </c>
      <c r="E365" s="1" t="s">
        <v>764</v>
      </c>
      <c r="F365" s="1" t="s">
        <v>1870</v>
      </c>
      <c r="G365" s="1"/>
      <c r="H365" s="5">
        <v>200000</v>
      </c>
      <c r="I365" s="6">
        <v>33660</v>
      </c>
      <c r="J365" s="5">
        <v>51640</v>
      </c>
      <c r="K365" s="5">
        <v>29670</v>
      </c>
      <c r="L365" s="5">
        <v>25520</v>
      </c>
      <c r="M365" s="5">
        <f t="shared" si="10"/>
        <v>140490</v>
      </c>
      <c r="N365" s="5"/>
      <c r="O365" s="8">
        <f t="shared" si="11"/>
        <v>59510</v>
      </c>
      <c r="P365" s="7" t="s">
        <v>43</v>
      </c>
      <c r="Q365" s="3" t="s">
        <v>765</v>
      </c>
      <c r="R365" s="1" t="s">
        <v>1138</v>
      </c>
      <c r="S365" s="1"/>
      <c r="T365" s="1"/>
    </row>
    <row r="366" spans="1:20">
      <c r="A366" s="1">
        <v>377</v>
      </c>
      <c r="B366" s="1" t="s">
        <v>21</v>
      </c>
      <c r="C366" s="1" t="s">
        <v>22</v>
      </c>
      <c r="D366" s="1">
        <v>1208</v>
      </c>
      <c r="E366" s="1" t="s">
        <v>766</v>
      </c>
      <c r="F366" s="1" t="s">
        <v>1871</v>
      </c>
      <c r="G366" s="1"/>
      <c r="H366" s="5">
        <v>200000</v>
      </c>
      <c r="I366" s="6">
        <f>14850*2</f>
        <v>29700</v>
      </c>
      <c r="J366" s="5">
        <f>15340*2</f>
        <v>30680</v>
      </c>
      <c r="K366" s="5">
        <f>13410*2</f>
        <v>26820</v>
      </c>
      <c r="L366" s="5">
        <f>18860*2</f>
        <v>37720</v>
      </c>
      <c r="M366" s="5">
        <f t="shared" si="10"/>
        <v>124920</v>
      </c>
      <c r="N366" s="5"/>
      <c r="O366" s="8">
        <f t="shared" si="11"/>
        <v>75080</v>
      </c>
      <c r="P366" s="7" t="s">
        <v>43</v>
      </c>
      <c r="Q366" s="3" t="s">
        <v>767</v>
      </c>
      <c r="R366" s="1" t="s">
        <v>1119</v>
      </c>
      <c r="S366" s="1"/>
      <c r="T366" s="1"/>
    </row>
    <row r="367" spans="1:20">
      <c r="A367" s="1">
        <v>378</v>
      </c>
      <c r="B367" s="1" t="s">
        <v>21</v>
      </c>
      <c r="C367" s="1" t="s">
        <v>22</v>
      </c>
      <c r="D367" s="1">
        <v>1208</v>
      </c>
      <c r="E367" s="1"/>
      <c r="F367" s="1" t="s">
        <v>1101</v>
      </c>
      <c r="G367" s="1"/>
      <c r="H367" s="5">
        <v>0</v>
      </c>
      <c r="I367" s="6"/>
      <c r="J367" s="5"/>
      <c r="K367" s="5"/>
      <c r="L367" s="5"/>
      <c r="M367" s="5">
        <f t="shared" si="10"/>
        <v>0</v>
      </c>
      <c r="N367" s="5"/>
      <c r="O367" s="8">
        <f t="shared" si="11"/>
        <v>0</v>
      </c>
      <c r="P367" s="7"/>
      <c r="Q367" s="3"/>
      <c r="R367" s="1" t="s">
        <v>1101</v>
      </c>
      <c r="S367" s="1"/>
      <c r="T367" s="1"/>
    </row>
    <row r="368" spans="1:20">
      <c r="A368" s="1">
        <v>379</v>
      </c>
      <c r="B368" s="1" t="s">
        <v>21</v>
      </c>
      <c r="C368" s="1" t="s">
        <v>22</v>
      </c>
      <c r="D368" s="1">
        <v>1209</v>
      </c>
      <c r="E368" s="1" t="s">
        <v>768</v>
      </c>
      <c r="F368" s="1" t="s">
        <v>1872</v>
      </c>
      <c r="G368" s="1"/>
      <c r="H368" s="5">
        <v>200000</v>
      </c>
      <c r="I368" s="6">
        <v>19510</v>
      </c>
      <c r="J368" s="5">
        <v>15130</v>
      </c>
      <c r="K368" s="5">
        <v>17060</v>
      </c>
      <c r="L368" s="5">
        <v>16260</v>
      </c>
      <c r="M368" s="5">
        <f t="shared" si="10"/>
        <v>67960</v>
      </c>
      <c r="N368" s="5"/>
      <c r="O368" s="8">
        <f t="shared" si="11"/>
        <v>132040</v>
      </c>
      <c r="P368" s="7" t="s">
        <v>34</v>
      </c>
      <c r="Q368" s="3" t="s">
        <v>769</v>
      </c>
      <c r="R368" s="1" t="s">
        <v>1355</v>
      </c>
      <c r="S368" s="1"/>
      <c r="T368" s="1"/>
    </row>
    <row r="369" spans="1:20">
      <c r="A369" s="1">
        <v>380</v>
      </c>
      <c r="B369" s="1" t="s">
        <v>21</v>
      </c>
      <c r="C369" s="1" t="s">
        <v>22</v>
      </c>
      <c r="D369" s="1">
        <v>1209</v>
      </c>
      <c r="E369" s="1" t="s">
        <v>770</v>
      </c>
      <c r="F369" s="1" t="s">
        <v>1873</v>
      </c>
      <c r="G369" s="1"/>
      <c r="H369" s="5">
        <v>200000</v>
      </c>
      <c r="I369" s="6">
        <v>19510</v>
      </c>
      <c r="J369" s="5">
        <v>15130</v>
      </c>
      <c r="K369" s="5">
        <v>17060</v>
      </c>
      <c r="L369" s="5">
        <v>16260</v>
      </c>
      <c r="M369" s="5">
        <f t="shared" si="10"/>
        <v>67960</v>
      </c>
      <c r="N369" s="5"/>
      <c r="O369" s="8">
        <f t="shared" si="11"/>
        <v>132040</v>
      </c>
      <c r="P369" s="7" t="s">
        <v>27</v>
      </c>
      <c r="Q369" s="3" t="s">
        <v>771</v>
      </c>
      <c r="R369" s="1" t="s">
        <v>1360</v>
      </c>
      <c r="S369" s="1"/>
      <c r="T369" s="1"/>
    </row>
    <row r="370" spans="1:20">
      <c r="A370" s="1">
        <v>381</v>
      </c>
      <c r="B370" s="1" t="s">
        <v>21</v>
      </c>
      <c r="C370" s="1" t="s">
        <v>22</v>
      </c>
      <c r="D370" s="1">
        <v>1210</v>
      </c>
      <c r="E370" s="1" t="s">
        <v>772</v>
      </c>
      <c r="F370" s="1" t="s">
        <v>1874</v>
      </c>
      <c r="G370" s="1"/>
      <c r="H370" s="5">
        <v>200000</v>
      </c>
      <c r="I370" s="6">
        <f>16790*2</f>
        <v>33580</v>
      </c>
      <c r="J370" s="5">
        <f>7120*2</f>
        <v>14240</v>
      </c>
      <c r="K370" s="5">
        <f>21420*2</f>
        <v>42840</v>
      </c>
      <c r="L370" s="5">
        <f>22650*2</f>
        <v>45300</v>
      </c>
      <c r="M370" s="5">
        <f t="shared" si="10"/>
        <v>135960</v>
      </c>
      <c r="N370" s="5"/>
      <c r="O370" s="8">
        <f t="shared" si="11"/>
        <v>64040</v>
      </c>
      <c r="P370" s="7" t="s">
        <v>43</v>
      </c>
      <c r="Q370" s="3" t="s">
        <v>773</v>
      </c>
      <c r="R370" s="1" t="s">
        <v>1361</v>
      </c>
      <c r="S370" s="1"/>
      <c r="T370" s="1"/>
    </row>
    <row r="371" spans="1:20">
      <c r="A371" s="1">
        <v>382</v>
      </c>
      <c r="B371" s="1" t="s">
        <v>21</v>
      </c>
      <c r="C371" s="1" t="s">
        <v>22</v>
      </c>
      <c r="D371" s="1">
        <v>1210</v>
      </c>
      <c r="E371" s="1"/>
      <c r="F371" s="1" t="s">
        <v>1101</v>
      </c>
      <c r="G371" s="1"/>
      <c r="H371" s="5">
        <v>0</v>
      </c>
      <c r="I371" s="6"/>
      <c r="J371" s="5"/>
      <c r="K371" s="5"/>
      <c r="L371" s="5"/>
      <c r="M371" s="5">
        <f t="shared" si="10"/>
        <v>0</v>
      </c>
      <c r="N371" s="5"/>
      <c r="O371" s="8">
        <f t="shared" si="11"/>
        <v>0</v>
      </c>
      <c r="P371" s="7"/>
      <c r="Q371" s="3"/>
      <c r="R371" s="1" t="s">
        <v>1101</v>
      </c>
      <c r="S371" s="1"/>
      <c r="T371" s="1"/>
    </row>
    <row r="372" spans="1:20">
      <c r="A372" s="1">
        <v>383</v>
      </c>
      <c r="B372" s="1" t="s">
        <v>21</v>
      </c>
      <c r="C372" s="1" t="s">
        <v>22</v>
      </c>
      <c r="D372" s="1">
        <v>1211</v>
      </c>
      <c r="E372" s="1" t="s">
        <v>774</v>
      </c>
      <c r="F372" s="1" t="s">
        <v>1875</v>
      </c>
      <c r="G372" s="1"/>
      <c r="H372" s="5">
        <v>200000</v>
      </c>
      <c r="I372" s="6">
        <f>17960*2</f>
        <v>35920</v>
      </c>
      <c r="J372" s="5">
        <f>14700*2</f>
        <v>29400</v>
      </c>
      <c r="K372" s="5">
        <f>17950*2</f>
        <v>35900</v>
      </c>
      <c r="L372" s="5">
        <f>22750*2</f>
        <v>45500</v>
      </c>
      <c r="M372" s="5">
        <f t="shared" si="10"/>
        <v>146720</v>
      </c>
      <c r="N372" s="5"/>
      <c r="O372" s="8">
        <f t="shared" si="11"/>
        <v>53280</v>
      </c>
      <c r="P372" s="7" t="s">
        <v>34</v>
      </c>
      <c r="Q372" s="3" t="s">
        <v>775</v>
      </c>
      <c r="R372" s="1" t="s">
        <v>1362</v>
      </c>
      <c r="S372" s="1"/>
      <c r="T372" s="1"/>
    </row>
    <row r="373" spans="1:20">
      <c r="A373" s="1">
        <v>384</v>
      </c>
      <c r="B373" s="1" t="s">
        <v>21</v>
      </c>
      <c r="C373" s="1" t="s">
        <v>22</v>
      </c>
      <c r="D373" s="1">
        <v>1211</v>
      </c>
      <c r="E373" s="1"/>
      <c r="F373" s="1" t="s">
        <v>1101</v>
      </c>
      <c r="G373" s="1"/>
      <c r="H373" s="5">
        <v>0</v>
      </c>
      <c r="I373" s="6"/>
      <c r="J373" s="5"/>
      <c r="K373" s="5"/>
      <c r="L373" s="5"/>
      <c r="M373" s="5">
        <f t="shared" si="10"/>
        <v>0</v>
      </c>
      <c r="N373" s="5"/>
      <c r="O373" s="8">
        <f t="shared" si="11"/>
        <v>0</v>
      </c>
      <c r="P373" s="7"/>
      <c r="Q373" s="3"/>
      <c r="R373" s="1" t="s">
        <v>1101</v>
      </c>
      <c r="S373" s="1"/>
      <c r="T373" s="1"/>
    </row>
    <row r="374" spans="1:20">
      <c r="A374" s="1">
        <v>385</v>
      </c>
      <c r="B374" s="1" t="s">
        <v>21</v>
      </c>
      <c r="C374" s="1" t="s">
        <v>22</v>
      </c>
      <c r="D374" s="1">
        <v>1212</v>
      </c>
      <c r="E374" s="1" t="s">
        <v>776</v>
      </c>
      <c r="F374" s="1" t="s">
        <v>1876</v>
      </c>
      <c r="G374" s="12"/>
      <c r="H374" s="5">
        <v>200000</v>
      </c>
      <c r="I374" s="6">
        <f>11880+1990</f>
        <v>13870</v>
      </c>
      <c r="J374" s="5">
        <f>6790*2</f>
        <v>13580</v>
      </c>
      <c r="K374" s="5">
        <f>10150*2</f>
        <v>20300</v>
      </c>
      <c r="L374" s="5">
        <f>13830*2</f>
        <v>27660</v>
      </c>
      <c r="M374" s="5">
        <f t="shared" si="10"/>
        <v>75410</v>
      </c>
      <c r="N374" s="5"/>
      <c r="O374" s="8">
        <f t="shared" si="11"/>
        <v>124590</v>
      </c>
      <c r="P374" s="7" t="s">
        <v>27</v>
      </c>
      <c r="Q374" s="3" t="s">
        <v>777</v>
      </c>
      <c r="R374" s="1" t="s">
        <v>1241</v>
      </c>
      <c r="S374" s="1"/>
      <c r="T374" s="1"/>
    </row>
    <row r="375" spans="1:20">
      <c r="A375" s="1">
        <v>386</v>
      </c>
      <c r="B375" s="1" t="s">
        <v>21</v>
      </c>
      <c r="C375" s="1" t="s">
        <v>22</v>
      </c>
      <c r="D375" s="1">
        <v>1212</v>
      </c>
      <c r="E375" s="1"/>
      <c r="F375" s="1" t="s">
        <v>1101</v>
      </c>
      <c r="G375" s="1"/>
      <c r="H375" s="5">
        <v>0</v>
      </c>
      <c r="I375" s="6"/>
      <c r="J375" s="5"/>
      <c r="K375" s="5"/>
      <c r="L375" s="5"/>
      <c r="M375" s="5">
        <f t="shared" ref="M375:M434" si="12">I375+J375+K375+L375</f>
        <v>0</v>
      </c>
      <c r="N375" s="5"/>
      <c r="O375" s="8">
        <f t="shared" ref="O375:O434" si="13">H375-M375</f>
        <v>0</v>
      </c>
      <c r="P375" s="7"/>
      <c r="Q375" s="3"/>
      <c r="R375" s="1" t="s">
        <v>1101</v>
      </c>
      <c r="S375" s="1"/>
      <c r="T375" s="1"/>
    </row>
    <row r="376" spans="1:20">
      <c r="A376" s="1">
        <v>387</v>
      </c>
      <c r="B376" s="1" t="s">
        <v>21</v>
      </c>
      <c r="C376" s="1" t="s">
        <v>22</v>
      </c>
      <c r="D376" s="1">
        <v>1213</v>
      </c>
      <c r="E376" s="1" t="s">
        <v>778</v>
      </c>
      <c r="F376" s="1" t="s">
        <v>1877</v>
      </c>
      <c r="G376" s="1"/>
      <c r="H376" s="5">
        <v>200000</v>
      </c>
      <c r="I376" s="6">
        <f>9240*2</f>
        <v>18480</v>
      </c>
      <c r="J376" s="5">
        <f>3550*2</f>
        <v>7100</v>
      </c>
      <c r="K376" s="5">
        <f>3660*2</f>
        <v>7320</v>
      </c>
      <c r="L376" s="5">
        <f>9440*2</f>
        <v>18880</v>
      </c>
      <c r="M376" s="5">
        <f t="shared" si="12"/>
        <v>51780</v>
      </c>
      <c r="N376" s="5"/>
      <c r="O376" s="8">
        <f t="shared" si="13"/>
        <v>148220</v>
      </c>
      <c r="P376" s="7" t="s">
        <v>43</v>
      </c>
      <c r="Q376" s="3" t="s">
        <v>779</v>
      </c>
      <c r="R376" s="1" t="s">
        <v>1227</v>
      </c>
      <c r="S376" s="1"/>
      <c r="T376" s="1"/>
    </row>
    <row r="377" spans="1:20">
      <c r="A377" s="1">
        <v>388</v>
      </c>
      <c r="B377" s="1" t="s">
        <v>21</v>
      </c>
      <c r="C377" s="1" t="s">
        <v>22</v>
      </c>
      <c r="D377" s="1">
        <v>1213</v>
      </c>
      <c r="E377" s="1"/>
      <c r="F377" s="1" t="s">
        <v>1101</v>
      </c>
      <c r="G377" s="1"/>
      <c r="H377" s="5">
        <v>0</v>
      </c>
      <c r="I377" s="6"/>
      <c r="J377" s="5"/>
      <c r="K377" s="5"/>
      <c r="L377" s="5"/>
      <c r="M377" s="5">
        <f t="shared" si="12"/>
        <v>0</v>
      </c>
      <c r="N377" s="5"/>
      <c r="O377" s="8">
        <f t="shared" si="13"/>
        <v>0</v>
      </c>
      <c r="P377" s="7"/>
      <c r="Q377" s="3"/>
      <c r="R377" s="1" t="s">
        <v>1101</v>
      </c>
      <c r="S377" s="1"/>
      <c r="T377" s="1"/>
    </row>
    <row r="378" spans="1:20">
      <c r="A378" s="1">
        <v>390</v>
      </c>
      <c r="B378" s="1" t="s">
        <v>21</v>
      </c>
      <c r="C378" s="1" t="s">
        <v>22</v>
      </c>
      <c r="D378" s="1">
        <v>1214</v>
      </c>
      <c r="E378" s="1"/>
      <c r="F378" s="1" t="s">
        <v>1101</v>
      </c>
      <c r="G378" s="1"/>
      <c r="H378" s="5">
        <v>0</v>
      </c>
      <c r="I378" s="6"/>
      <c r="J378" s="5"/>
      <c r="K378" s="5"/>
      <c r="L378" s="5"/>
      <c r="M378" s="5">
        <f t="shared" si="12"/>
        <v>0</v>
      </c>
      <c r="N378" s="5"/>
      <c r="O378" s="8">
        <f t="shared" si="13"/>
        <v>0</v>
      </c>
      <c r="P378" s="7"/>
      <c r="Q378" s="3"/>
      <c r="R378" s="1" t="s">
        <v>1101</v>
      </c>
      <c r="S378" s="1"/>
      <c r="T378" s="1"/>
    </row>
    <row r="379" spans="1:20">
      <c r="A379" s="1">
        <v>391</v>
      </c>
      <c r="B379" s="1" t="s">
        <v>21</v>
      </c>
      <c r="C379" s="1" t="s">
        <v>22</v>
      </c>
      <c r="D379" s="1">
        <v>1301</v>
      </c>
      <c r="E379" s="1" t="s">
        <v>781</v>
      </c>
      <c r="F379" s="1" t="s">
        <v>1878</v>
      </c>
      <c r="G379" s="1"/>
      <c r="H379" s="5">
        <v>200000</v>
      </c>
      <c r="I379" s="6">
        <v>15680</v>
      </c>
      <c r="J379" s="5">
        <v>12460</v>
      </c>
      <c r="K379" s="5">
        <v>20930</v>
      </c>
      <c r="L379" s="5">
        <v>47710</v>
      </c>
      <c r="M379" s="5">
        <f t="shared" si="12"/>
        <v>96780</v>
      </c>
      <c r="N379" s="5"/>
      <c r="O379" s="8">
        <f t="shared" si="13"/>
        <v>103220</v>
      </c>
      <c r="P379" s="7" t="s">
        <v>34</v>
      </c>
      <c r="Q379" s="3" t="s">
        <v>782</v>
      </c>
      <c r="R379" s="1" t="s">
        <v>1119</v>
      </c>
      <c r="S379" s="1"/>
      <c r="T379" s="1"/>
    </row>
    <row r="380" spans="1:20">
      <c r="A380" s="1">
        <v>392</v>
      </c>
      <c r="B380" s="1" t="s">
        <v>21</v>
      </c>
      <c r="C380" s="1" t="s">
        <v>22</v>
      </c>
      <c r="D380" s="1">
        <v>1302</v>
      </c>
      <c r="E380" s="1" t="s">
        <v>783</v>
      </c>
      <c r="F380" s="1" t="s">
        <v>1879</v>
      </c>
      <c r="G380" s="1"/>
      <c r="H380" s="5">
        <v>200000</v>
      </c>
      <c r="I380" s="6">
        <v>25870</v>
      </c>
      <c r="J380" s="5">
        <v>15670</v>
      </c>
      <c r="K380" s="5">
        <v>32700</v>
      </c>
      <c r="L380" s="5">
        <v>33040</v>
      </c>
      <c r="M380" s="5">
        <f t="shared" si="12"/>
        <v>107280</v>
      </c>
      <c r="N380" s="5"/>
      <c r="O380" s="8">
        <f t="shared" si="13"/>
        <v>92720</v>
      </c>
      <c r="P380" s="7" t="s">
        <v>24</v>
      </c>
      <c r="Q380" s="3" t="s">
        <v>784</v>
      </c>
      <c r="R380" s="1" t="s">
        <v>1363</v>
      </c>
      <c r="S380" s="1"/>
      <c r="T380" s="1"/>
    </row>
    <row r="381" spans="1:20">
      <c r="A381" s="1">
        <v>394</v>
      </c>
      <c r="B381" s="1" t="s">
        <v>21</v>
      </c>
      <c r="C381" s="1" t="s">
        <v>22</v>
      </c>
      <c r="D381" s="1">
        <v>1304</v>
      </c>
      <c r="E381" s="1" t="s">
        <v>786</v>
      </c>
      <c r="F381" s="1" t="s">
        <v>1880</v>
      </c>
      <c r="G381" s="1"/>
      <c r="H381" s="5">
        <v>200000</v>
      </c>
      <c r="I381" s="6">
        <v>16590</v>
      </c>
      <c r="J381" s="5">
        <v>16660</v>
      </c>
      <c r="K381" s="5">
        <v>18090</v>
      </c>
      <c r="L381" s="5">
        <v>28930</v>
      </c>
      <c r="M381" s="5">
        <f t="shared" si="12"/>
        <v>80270</v>
      </c>
      <c r="N381" s="5"/>
      <c r="O381" s="8">
        <f t="shared" si="13"/>
        <v>119730</v>
      </c>
      <c r="P381" s="7" t="s">
        <v>34</v>
      </c>
      <c r="Q381" s="3" t="s">
        <v>787</v>
      </c>
      <c r="R381" s="1" t="s">
        <v>1364</v>
      </c>
      <c r="S381" s="1"/>
      <c r="T381" s="1"/>
    </row>
    <row r="382" spans="1:20">
      <c r="A382" s="1">
        <v>396</v>
      </c>
      <c r="B382" s="1" t="s">
        <v>21</v>
      </c>
      <c r="C382" s="1" t="s">
        <v>22</v>
      </c>
      <c r="D382" s="1">
        <v>1306</v>
      </c>
      <c r="E382" s="1" t="s">
        <v>789</v>
      </c>
      <c r="F382" s="1" t="s">
        <v>1881</v>
      </c>
      <c r="G382" s="1"/>
      <c r="H382" s="5">
        <v>200000</v>
      </c>
      <c r="I382" s="6">
        <f>8600*2</f>
        <v>17200</v>
      </c>
      <c r="J382" s="5">
        <f>13970*2</f>
        <v>27940</v>
      </c>
      <c r="K382" s="5">
        <f>15640*2</f>
        <v>31280</v>
      </c>
      <c r="L382" s="5">
        <f>11390*2</f>
        <v>22780</v>
      </c>
      <c r="M382" s="5">
        <f t="shared" si="12"/>
        <v>99200</v>
      </c>
      <c r="N382" s="5"/>
      <c r="O382" s="8">
        <f t="shared" si="13"/>
        <v>100800</v>
      </c>
      <c r="P382" s="7" t="s">
        <v>43</v>
      </c>
      <c r="Q382" s="3" t="s">
        <v>790</v>
      </c>
      <c r="R382" s="1" t="s">
        <v>1251</v>
      </c>
      <c r="S382" s="1"/>
      <c r="T382" s="1"/>
    </row>
    <row r="383" spans="1:20">
      <c r="A383" s="1">
        <v>397</v>
      </c>
      <c r="B383" s="1" t="s">
        <v>21</v>
      </c>
      <c r="C383" s="1" t="s">
        <v>22</v>
      </c>
      <c r="D383" s="1">
        <v>1306</v>
      </c>
      <c r="E383" s="1"/>
      <c r="F383" s="1" t="s">
        <v>1101</v>
      </c>
      <c r="G383" s="1"/>
      <c r="H383" s="5">
        <v>0</v>
      </c>
      <c r="I383" s="6"/>
      <c r="J383" s="5"/>
      <c r="K383" s="5"/>
      <c r="L383" s="5"/>
      <c r="M383" s="5">
        <f t="shared" si="12"/>
        <v>0</v>
      </c>
      <c r="N383" s="5"/>
      <c r="O383" s="8">
        <f t="shared" si="13"/>
        <v>0</v>
      </c>
      <c r="P383" s="7"/>
      <c r="Q383" s="3"/>
      <c r="R383" s="1" t="s">
        <v>1101</v>
      </c>
      <c r="S383" s="1"/>
      <c r="T383" s="1"/>
    </row>
    <row r="384" spans="1:20">
      <c r="A384" s="1">
        <v>398</v>
      </c>
      <c r="B384" s="1" t="s">
        <v>21</v>
      </c>
      <c r="C384" s="1" t="s">
        <v>22</v>
      </c>
      <c r="D384" s="1">
        <v>1307</v>
      </c>
      <c r="E384" s="1" t="s">
        <v>791</v>
      </c>
      <c r="F384" s="1" t="s">
        <v>1882</v>
      </c>
      <c r="G384" s="1"/>
      <c r="H384" s="5">
        <v>200000</v>
      </c>
      <c r="I384" s="6">
        <f>16580*2</f>
        <v>33160</v>
      </c>
      <c r="J384" s="5">
        <f>8410*2</f>
        <v>16820</v>
      </c>
      <c r="K384" s="5">
        <f>10830*2</f>
        <v>21660</v>
      </c>
      <c r="L384" s="5">
        <f>21220*2</f>
        <v>42440</v>
      </c>
      <c r="M384" s="5">
        <f t="shared" si="12"/>
        <v>114080</v>
      </c>
      <c r="N384" s="5"/>
      <c r="O384" s="8">
        <f t="shared" si="13"/>
        <v>85920</v>
      </c>
      <c r="P384" s="7" t="s">
        <v>43</v>
      </c>
      <c r="Q384" s="3" t="s">
        <v>792</v>
      </c>
      <c r="R384" s="1" t="s">
        <v>1365</v>
      </c>
      <c r="S384" s="1"/>
      <c r="T384" s="1"/>
    </row>
    <row r="385" spans="1:20">
      <c r="A385" s="1">
        <v>399</v>
      </c>
      <c r="B385" s="1" t="s">
        <v>21</v>
      </c>
      <c r="C385" s="1" t="s">
        <v>22</v>
      </c>
      <c r="D385" s="1">
        <v>1307</v>
      </c>
      <c r="E385" s="1"/>
      <c r="F385" s="1" t="s">
        <v>1101</v>
      </c>
      <c r="G385" s="1"/>
      <c r="H385" s="5">
        <v>0</v>
      </c>
      <c r="I385" s="6"/>
      <c r="J385" s="5"/>
      <c r="K385" s="5"/>
      <c r="L385" s="5"/>
      <c r="M385" s="5">
        <f t="shared" si="12"/>
        <v>0</v>
      </c>
      <c r="N385" s="5"/>
      <c r="O385" s="8">
        <f t="shared" si="13"/>
        <v>0</v>
      </c>
      <c r="P385" s="7"/>
      <c r="Q385" s="3"/>
      <c r="R385" s="1" t="s">
        <v>1101</v>
      </c>
      <c r="S385" s="1"/>
      <c r="T385" s="1"/>
    </row>
    <row r="386" spans="1:20">
      <c r="A386" s="1">
        <v>400</v>
      </c>
      <c r="B386" s="1" t="s">
        <v>21</v>
      </c>
      <c r="C386" s="1" t="s">
        <v>22</v>
      </c>
      <c r="D386" s="1">
        <v>1308</v>
      </c>
      <c r="E386" s="1" t="s">
        <v>793</v>
      </c>
      <c r="F386" s="1" t="s">
        <v>1883</v>
      </c>
      <c r="G386" s="14"/>
      <c r="H386" s="5">
        <v>200000</v>
      </c>
      <c r="I386" s="6">
        <v>17270</v>
      </c>
      <c r="J386" s="5">
        <v>30430</v>
      </c>
      <c r="K386" s="5">
        <v>42260</v>
      </c>
      <c r="L386" s="5">
        <v>53930</v>
      </c>
      <c r="M386" s="5">
        <f t="shared" si="12"/>
        <v>143890</v>
      </c>
      <c r="N386" s="5"/>
      <c r="O386" s="8">
        <f t="shared" si="13"/>
        <v>56110</v>
      </c>
      <c r="P386" s="7" t="s">
        <v>37</v>
      </c>
      <c r="Q386" s="3" t="s">
        <v>794</v>
      </c>
      <c r="R386" s="1" t="s">
        <v>1365</v>
      </c>
      <c r="S386" s="1"/>
      <c r="T386" s="1"/>
    </row>
    <row r="387" spans="1:20">
      <c r="A387" s="1">
        <v>401</v>
      </c>
      <c r="B387" s="1" t="s">
        <v>21</v>
      </c>
      <c r="C387" s="1" t="s">
        <v>22</v>
      </c>
      <c r="D387" s="1">
        <v>1308</v>
      </c>
      <c r="E387" s="1" t="s">
        <v>795</v>
      </c>
      <c r="F387" s="1" t="s">
        <v>1884</v>
      </c>
      <c r="G387" s="14"/>
      <c r="H387" s="5">
        <v>200000</v>
      </c>
      <c r="I387" s="6">
        <v>17270</v>
      </c>
      <c r="J387" s="5">
        <v>30430</v>
      </c>
      <c r="K387" s="5">
        <v>42260</v>
      </c>
      <c r="L387" s="5">
        <v>53930</v>
      </c>
      <c r="M387" s="5">
        <f t="shared" si="12"/>
        <v>143890</v>
      </c>
      <c r="N387" s="5"/>
      <c r="O387" s="8">
        <f t="shared" si="13"/>
        <v>56110</v>
      </c>
      <c r="P387" s="7" t="s">
        <v>37</v>
      </c>
      <c r="Q387" s="3" t="s">
        <v>796</v>
      </c>
      <c r="R387" s="1" t="s">
        <v>1115</v>
      </c>
      <c r="S387" s="1"/>
      <c r="T387" s="1"/>
    </row>
    <row r="388" spans="1:20">
      <c r="A388" s="1">
        <v>402</v>
      </c>
      <c r="B388" s="1" t="s">
        <v>21</v>
      </c>
      <c r="C388" s="1" t="s">
        <v>22</v>
      </c>
      <c r="D388" s="1">
        <v>1309</v>
      </c>
      <c r="E388" s="1" t="s">
        <v>797</v>
      </c>
      <c r="F388" s="15" t="s">
        <v>1885</v>
      </c>
      <c r="G388" s="16"/>
      <c r="H388" s="5">
        <v>200000</v>
      </c>
      <c r="I388" s="6">
        <v>650</v>
      </c>
      <c r="J388" s="5">
        <v>38750</v>
      </c>
      <c r="K388" s="5">
        <v>38250</v>
      </c>
      <c r="L388" s="5">
        <v>50420</v>
      </c>
      <c r="M388" s="5">
        <f t="shared" si="12"/>
        <v>128070</v>
      </c>
      <c r="N388" s="5"/>
      <c r="O388" s="8">
        <f t="shared" si="13"/>
        <v>71930</v>
      </c>
      <c r="P388" s="7" t="s">
        <v>43</v>
      </c>
      <c r="Q388" s="3" t="s">
        <v>798</v>
      </c>
      <c r="R388" s="1" t="s">
        <v>1366</v>
      </c>
      <c r="S388" s="1"/>
      <c r="T388" s="1"/>
    </row>
    <row r="389" spans="1:20">
      <c r="A389" s="1">
        <v>403</v>
      </c>
      <c r="B389" s="1" t="s">
        <v>21</v>
      </c>
      <c r="C389" s="1" t="s">
        <v>22</v>
      </c>
      <c r="D389" s="1">
        <v>1309</v>
      </c>
      <c r="E389" s="1" t="s">
        <v>799</v>
      </c>
      <c r="F389" s="17" t="s">
        <v>1886</v>
      </c>
      <c r="G389" s="18"/>
      <c r="H389" s="5">
        <v>200000</v>
      </c>
      <c r="I389" s="6">
        <v>650</v>
      </c>
      <c r="J389" s="5">
        <v>38750</v>
      </c>
      <c r="K389" s="5">
        <v>38250</v>
      </c>
      <c r="L389" s="5">
        <v>50420</v>
      </c>
      <c r="M389" s="5">
        <f t="shared" si="12"/>
        <v>128070</v>
      </c>
      <c r="N389" s="5"/>
      <c r="O389" s="8">
        <f t="shared" si="13"/>
        <v>71930</v>
      </c>
      <c r="P389" s="7" t="s">
        <v>37</v>
      </c>
      <c r="Q389" s="3" t="s">
        <v>800</v>
      </c>
      <c r="R389" s="1" t="s">
        <v>1174</v>
      </c>
      <c r="S389" s="1"/>
      <c r="T389" s="1"/>
    </row>
    <row r="390" spans="1:20">
      <c r="A390" s="1">
        <v>404</v>
      </c>
      <c r="B390" s="1" t="s">
        <v>21</v>
      </c>
      <c r="C390" s="1" t="s">
        <v>22</v>
      </c>
      <c r="D390" s="1">
        <v>1310</v>
      </c>
      <c r="E390" s="1" t="s">
        <v>801</v>
      </c>
      <c r="F390" s="1" t="s">
        <v>1252</v>
      </c>
      <c r="G390" s="12"/>
      <c r="H390" s="5">
        <v>200000</v>
      </c>
      <c r="I390" s="6">
        <v>35680</v>
      </c>
      <c r="J390" s="5">
        <f>8750+4400</f>
        <v>13150</v>
      </c>
      <c r="K390" s="5">
        <f>25140*2</f>
        <v>50280</v>
      </c>
      <c r="L390" s="5">
        <f>31250*2</f>
        <v>62500</v>
      </c>
      <c r="M390" s="5">
        <f t="shared" si="12"/>
        <v>161610</v>
      </c>
      <c r="N390" s="5"/>
      <c r="O390" s="8">
        <f t="shared" si="13"/>
        <v>38390</v>
      </c>
      <c r="P390" s="7" t="s">
        <v>666</v>
      </c>
      <c r="Q390" s="3" t="s">
        <v>802</v>
      </c>
      <c r="R390" s="1" t="s">
        <v>1252</v>
      </c>
      <c r="S390" s="1"/>
      <c r="T390" s="1"/>
    </row>
    <row r="391" spans="1:20">
      <c r="A391" s="1">
        <v>405</v>
      </c>
      <c r="B391" s="1" t="s">
        <v>21</v>
      </c>
      <c r="C391" s="1" t="s">
        <v>22</v>
      </c>
      <c r="D391" s="1">
        <v>1310</v>
      </c>
      <c r="E391" s="1"/>
      <c r="F391" s="1" t="s">
        <v>1101</v>
      </c>
      <c r="G391" s="1"/>
      <c r="H391" s="5">
        <v>0</v>
      </c>
      <c r="I391" s="6"/>
      <c r="J391" s="5"/>
      <c r="K391" s="5"/>
      <c r="L391" s="5"/>
      <c r="M391" s="5">
        <f t="shared" si="12"/>
        <v>0</v>
      </c>
      <c r="N391" s="5"/>
      <c r="O391" s="8">
        <f t="shared" si="13"/>
        <v>0</v>
      </c>
      <c r="P391" s="7"/>
      <c r="Q391" s="3"/>
      <c r="R391" s="1" t="s">
        <v>1101</v>
      </c>
      <c r="S391" s="1"/>
      <c r="T391" s="1"/>
    </row>
    <row r="392" spans="1:20">
      <c r="A392" s="1">
        <v>406</v>
      </c>
      <c r="B392" s="1" t="s">
        <v>21</v>
      </c>
      <c r="C392" s="1" t="s">
        <v>22</v>
      </c>
      <c r="D392" s="1">
        <v>1311</v>
      </c>
      <c r="E392" s="1"/>
      <c r="F392" s="1" t="s">
        <v>1101</v>
      </c>
      <c r="G392" s="1"/>
      <c r="H392" s="5">
        <v>0</v>
      </c>
      <c r="I392" s="6"/>
      <c r="J392" s="5"/>
      <c r="K392" s="5"/>
      <c r="L392" s="5"/>
      <c r="M392" s="5">
        <f t="shared" si="12"/>
        <v>0</v>
      </c>
      <c r="N392" s="5"/>
      <c r="O392" s="8">
        <f t="shared" si="13"/>
        <v>0</v>
      </c>
      <c r="P392" s="7"/>
      <c r="Q392" s="3"/>
      <c r="R392" s="1" t="s">
        <v>1101</v>
      </c>
      <c r="S392" s="1"/>
      <c r="T392" s="1"/>
    </row>
    <row r="393" spans="1:20">
      <c r="A393" s="1">
        <v>407</v>
      </c>
      <c r="B393" s="1" t="s">
        <v>21</v>
      </c>
      <c r="C393" s="1" t="s">
        <v>22</v>
      </c>
      <c r="D393" s="1">
        <v>1311</v>
      </c>
      <c r="E393" s="1"/>
      <c r="F393" s="1" t="s">
        <v>1101</v>
      </c>
      <c r="G393" s="1"/>
      <c r="H393" s="5">
        <v>0</v>
      </c>
      <c r="I393" s="6"/>
      <c r="J393" s="5"/>
      <c r="K393" s="5"/>
      <c r="L393" s="5"/>
      <c r="M393" s="5">
        <f t="shared" si="12"/>
        <v>0</v>
      </c>
      <c r="N393" s="5"/>
      <c r="O393" s="8">
        <f t="shared" si="13"/>
        <v>0</v>
      </c>
      <c r="P393" s="7"/>
      <c r="Q393" s="3"/>
      <c r="R393" s="1" t="s">
        <v>1101</v>
      </c>
      <c r="S393" s="1"/>
      <c r="T393" s="1"/>
    </row>
    <row r="394" spans="1:20">
      <c r="A394" s="1">
        <v>408</v>
      </c>
      <c r="B394" s="1" t="s">
        <v>21</v>
      </c>
      <c r="C394" s="1" t="s">
        <v>22</v>
      </c>
      <c r="D394" s="1">
        <v>1312</v>
      </c>
      <c r="E394" s="1"/>
      <c r="F394" s="1" t="s">
        <v>1101</v>
      </c>
      <c r="G394" s="1"/>
      <c r="H394" s="5">
        <v>0</v>
      </c>
      <c r="I394" s="6"/>
      <c r="J394" s="5"/>
      <c r="K394" s="5"/>
      <c r="L394" s="5"/>
      <c r="M394" s="5">
        <f t="shared" si="12"/>
        <v>0</v>
      </c>
      <c r="N394" s="5"/>
      <c r="O394" s="8">
        <f t="shared" si="13"/>
        <v>0</v>
      </c>
      <c r="P394" s="7"/>
      <c r="Q394" s="3"/>
      <c r="R394" s="1" t="s">
        <v>1101</v>
      </c>
      <c r="S394" s="1"/>
      <c r="T394" s="1"/>
    </row>
    <row r="395" spans="1:20">
      <c r="A395" s="1">
        <v>409</v>
      </c>
      <c r="B395" s="1" t="s">
        <v>21</v>
      </c>
      <c r="C395" s="1" t="s">
        <v>22</v>
      </c>
      <c r="D395" s="1">
        <v>1312</v>
      </c>
      <c r="E395" s="1"/>
      <c r="F395" s="1" t="s">
        <v>1101</v>
      </c>
      <c r="G395" s="1"/>
      <c r="H395" s="5">
        <v>0</v>
      </c>
      <c r="I395" s="6"/>
      <c r="J395" s="5"/>
      <c r="K395" s="5"/>
      <c r="L395" s="5"/>
      <c r="M395" s="5">
        <f t="shared" si="12"/>
        <v>0</v>
      </c>
      <c r="N395" s="5"/>
      <c r="O395" s="8">
        <f t="shared" si="13"/>
        <v>0</v>
      </c>
      <c r="P395" s="7"/>
      <c r="Q395" s="3"/>
      <c r="R395" s="1" t="s">
        <v>1101</v>
      </c>
      <c r="S395" s="1"/>
      <c r="T395" s="1"/>
    </row>
    <row r="396" spans="1:20">
      <c r="A396" s="1">
        <v>410</v>
      </c>
      <c r="B396" s="1" t="s">
        <v>21</v>
      </c>
      <c r="C396" s="1" t="s">
        <v>22</v>
      </c>
      <c r="D396" s="1">
        <v>1313</v>
      </c>
      <c r="E396" s="1"/>
      <c r="F396" s="1" t="s">
        <v>1101</v>
      </c>
      <c r="G396" s="1"/>
      <c r="H396" s="5">
        <v>0</v>
      </c>
      <c r="I396" s="6"/>
      <c r="J396" s="5"/>
      <c r="K396" s="5"/>
      <c r="L396" s="5"/>
      <c r="M396" s="5">
        <f t="shared" si="12"/>
        <v>0</v>
      </c>
      <c r="N396" s="5"/>
      <c r="O396" s="8">
        <f t="shared" si="13"/>
        <v>0</v>
      </c>
      <c r="P396" s="7"/>
      <c r="Q396" s="3"/>
      <c r="R396" s="1" t="s">
        <v>1101</v>
      </c>
      <c r="S396" s="1"/>
      <c r="T396" s="1"/>
    </row>
    <row r="397" spans="1:20">
      <c r="A397" s="1">
        <v>411</v>
      </c>
      <c r="B397" s="1" t="s">
        <v>21</v>
      </c>
      <c r="C397" s="1" t="s">
        <v>22</v>
      </c>
      <c r="D397" s="1">
        <v>1313</v>
      </c>
      <c r="E397" s="1"/>
      <c r="F397" s="1" t="s">
        <v>1101</v>
      </c>
      <c r="G397" s="1"/>
      <c r="H397" s="5">
        <v>0</v>
      </c>
      <c r="I397" s="6"/>
      <c r="J397" s="5"/>
      <c r="K397" s="5"/>
      <c r="L397" s="5"/>
      <c r="M397" s="5">
        <f t="shared" si="12"/>
        <v>0</v>
      </c>
      <c r="N397" s="5"/>
      <c r="O397" s="8">
        <f t="shared" si="13"/>
        <v>0</v>
      </c>
      <c r="P397" s="7"/>
      <c r="Q397" s="3"/>
      <c r="R397" s="1" t="s">
        <v>1101</v>
      </c>
      <c r="S397" s="1"/>
      <c r="T397" s="1"/>
    </row>
    <row r="398" spans="1:20">
      <c r="A398" s="1">
        <v>412</v>
      </c>
      <c r="B398" s="1" t="s">
        <v>21</v>
      </c>
      <c r="C398" s="1" t="s">
        <v>22</v>
      </c>
      <c r="D398" s="1">
        <v>1314</v>
      </c>
      <c r="E398" s="1"/>
      <c r="F398" s="1" t="s">
        <v>1101</v>
      </c>
      <c r="G398" s="1"/>
      <c r="H398" s="5">
        <v>0</v>
      </c>
      <c r="I398" s="6"/>
      <c r="J398" s="5"/>
      <c r="K398" s="5"/>
      <c r="L398" s="5"/>
      <c r="M398" s="5">
        <f t="shared" si="12"/>
        <v>0</v>
      </c>
      <c r="N398" s="5"/>
      <c r="O398" s="8">
        <f t="shared" si="13"/>
        <v>0</v>
      </c>
      <c r="P398" s="7"/>
      <c r="Q398" s="3"/>
      <c r="R398" s="1" t="s">
        <v>1101</v>
      </c>
      <c r="S398" s="1"/>
      <c r="T398" s="1"/>
    </row>
    <row r="399" spans="1:20">
      <c r="A399" s="1">
        <v>413</v>
      </c>
      <c r="B399" s="1" t="s">
        <v>21</v>
      </c>
      <c r="C399" s="1" t="s">
        <v>22</v>
      </c>
      <c r="D399" s="1">
        <v>1314</v>
      </c>
      <c r="E399" s="1"/>
      <c r="F399" s="1" t="s">
        <v>1101</v>
      </c>
      <c r="G399" s="1"/>
      <c r="H399" s="5">
        <v>0</v>
      </c>
      <c r="I399" s="6"/>
      <c r="J399" s="5"/>
      <c r="K399" s="5"/>
      <c r="L399" s="5"/>
      <c r="M399" s="5">
        <f t="shared" si="12"/>
        <v>0</v>
      </c>
      <c r="N399" s="5"/>
      <c r="O399" s="8">
        <f t="shared" si="13"/>
        <v>0</v>
      </c>
      <c r="P399" s="7"/>
      <c r="Q399" s="3"/>
      <c r="R399" s="1" t="s">
        <v>1101</v>
      </c>
      <c r="S399" s="1"/>
      <c r="T399" s="1"/>
    </row>
    <row r="400" spans="1:20">
      <c r="A400" s="1">
        <v>414</v>
      </c>
      <c r="B400" s="1" t="s">
        <v>803</v>
      </c>
      <c r="C400" s="1" t="s">
        <v>804</v>
      </c>
      <c r="D400" s="1">
        <v>201</v>
      </c>
      <c r="E400" s="1" t="s">
        <v>805</v>
      </c>
      <c r="F400" s="1" t="s">
        <v>1887</v>
      </c>
      <c r="G400" s="1"/>
      <c r="H400" s="5">
        <v>200000</v>
      </c>
      <c r="I400" s="6">
        <v>7610</v>
      </c>
      <c r="J400" s="5">
        <v>8450</v>
      </c>
      <c r="K400" s="5">
        <v>11610</v>
      </c>
      <c r="L400" s="5">
        <v>21870</v>
      </c>
      <c r="M400" s="5">
        <f t="shared" si="12"/>
        <v>49540</v>
      </c>
      <c r="N400" s="5"/>
      <c r="O400" s="8">
        <f t="shared" si="13"/>
        <v>150460</v>
      </c>
      <c r="P400" s="5" t="s">
        <v>34</v>
      </c>
      <c r="Q400" s="1" t="s">
        <v>806</v>
      </c>
      <c r="R400" s="1" t="s">
        <v>1367</v>
      </c>
      <c r="S400" s="1"/>
      <c r="T400" s="1"/>
    </row>
    <row r="401" spans="1:20">
      <c r="A401" s="1">
        <v>415</v>
      </c>
      <c r="B401" s="1" t="s">
        <v>803</v>
      </c>
      <c r="C401" s="1" t="s">
        <v>804</v>
      </c>
      <c r="D401" s="1">
        <v>201</v>
      </c>
      <c r="E401" s="1" t="s">
        <v>807</v>
      </c>
      <c r="F401" s="1" t="s">
        <v>1888</v>
      </c>
      <c r="G401" s="1"/>
      <c r="H401" s="5">
        <v>200000</v>
      </c>
      <c r="I401" s="6">
        <v>7610</v>
      </c>
      <c r="J401" s="5">
        <v>8450</v>
      </c>
      <c r="K401" s="5">
        <v>11610</v>
      </c>
      <c r="L401" s="5">
        <v>21870</v>
      </c>
      <c r="M401" s="5">
        <f t="shared" si="12"/>
        <v>49540</v>
      </c>
      <c r="N401" s="5"/>
      <c r="O401" s="8">
        <f t="shared" si="13"/>
        <v>150460</v>
      </c>
      <c r="P401" s="5" t="s">
        <v>27</v>
      </c>
      <c r="Q401" s="1" t="s">
        <v>808</v>
      </c>
      <c r="R401" s="1" t="s">
        <v>1368</v>
      </c>
      <c r="S401" s="1"/>
      <c r="T401" s="1"/>
    </row>
    <row r="402" spans="1:20">
      <c r="A402" s="1">
        <v>416</v>
      </c>
      <c r="B402" s="1" t="s">
        <v>803</v>
      </c>
      <c r="C402" s="1" t="s">
        <v>804</v>
      </c>
      <c r="D402" s="1">
        <v>202</v>
      </c>
      <c r="E402" s="1" t="s">
        <v>809</v>
      </c>
      <c r="F402" s="1" t="s">
        <v>1889</v>
      </c>
      <c r="G402" s="1"/>
      <c r="H402" s="5">
        <v>200000</v>
      </c>
      <c r="I402" s="6">
        <v>21440</v>
      </c>
      <c r="J402" s="5">
        <v>13400</v>
      </c>
      <c r="K402" s="5">
        <v>24640</v>
      </c>
      <c r="L402" s="5">
        <v>26770</v>
      </c>
      <c r="M402" s="5">
        <f t="shared" si="12"/>
        <v>86250</v>
      </c>
      <c r="N402" s="5"/>
      <c r="O402" s="8">
        <f t="shared" si="13"/>
        <v>113750</v>
      </c>
      <c r="P402" s="5" t="s">
        <v>34</v>
      </c>
      <c r="Q402" s="1" t="s">
        <v>810</v>
      </c>
      <c r="R402" s="1" t="s">
        <v>1369</v>
      </c>
      <c r="S402" s="1"/>
      <c r="T402" s="1"/>
    </row>
    <row r="403" spans="1:20">
      <c r="A403" s="1">
        <v>417</v>
      </c>
      <c r="B403" s="1" t="s">
        <v>803</v>
      </c>
      <c r="C403" s="1" t="s">
        <v>804</v>
      </c>
      <c r="D403" s="1">
        <v>202</v>
      </c>
      <c r="E403" s="1" t="s">
        <v>811</v>
      </c>
      <c r="F403" s="1" t="s">
        <v>1890</v>
      </c>
      <c r="G403" s="1"/>
      <c r="H403" s="5">
        <v>200000</v>
      </c>
      <c r="I403" s="6">
        <v>21440</v>
      </c>
      <c r="J403" s="5">
        <v>13400</v>
      </c>
      <c r="K403" s="5">
        <v>24640</v>
      </c>
      <c r="L403" s="5">
        <v>26770</v>
      </c>
      <c r="M403" s="5">
        <f t="shared" si="12"/>
        <v>86250</v>
      </c>
      <c r="N403" s="5"/>
      <c r="O403" s="8">
        <f t="shared" si="13"/>
        <v>113750</v>
      </c>
      <c r="P403" s="5" t="s">
        <v>34</v>
      </c>
      <c r="Q403" s="1" t="s">
        <v>812</v>
      </c>
      <c r="R403" s="1" t="s">
        <v>1370</v>
      </c>
      <c r="S403" s="1"/>
      <c r="T403" s="1"/>
    </row>
    <row r="404" spans="1:20">
      <c r="A404" s="1">
        <v>418</v>
      </c>
      <c r="B404" s="1" t="s">
        <v>803</v>
      </c>
      <c r="C404" s="1" t="s">
        <v>804</v>
      </c>
      <c r="D404" s="1">
        <v>203</v>
      </c>
      <c r="E404" s="1" t="s">
        <v>813</v>
      </c>
      <c r="F404" s="1" t="s">
        <v>1891</v>
      </c>
      <c r="G404" s="1"/>
      <c r="H404" s="5">
        <v>200000</v>
      </c>
      <c r="I404" s="6">
        <v>21400</v>
      </c>
      <c r="J404" s="5">
        <v>16210</v>
      </c>
      <c r="K404" s="5">
        <v>23910</v>
      </c>
      <c r="L404" s="5">
        <v>27200</v>
      </c>
      <c r="M404" s="5">
        <f t="shared" si="12"/>
        <v>88720</v>
      </c>
      <c r="N404" s="5"/>
      <c r="O404" s="8">
        <f t="shared" si="13"/>
        <v>111280</v>
      </c>
      <c r="P404" s="5" t="s">
        <v>43</v>
      </c>
      <c r="Q404" s="1" t="s">
        <v>814</v>
      </c>
      <c r="R404" s="1" t="s">
        <v>1371</v>
      </c>
      <c r="S404" s="1"/>
      <c r="T404" s="1"/>
    </row>
    <row r="405" spans="1:20">
      <c r="A405" s="1">
        <v>419</v>
      </c>
      <c r="B405" s="1" t="s">
        <v>803</v>
      </c>
      <c r="C405" s="1" t="s">
        <v>804</v>
      </c>
      <c r="D405" s="19">
        <v>203</v>
      </c>
      <c r="E405" s="1" t="s">
        <v>815</v>
      </c>
      <c r="F405" s="1" t="s">
        <v>1892</v>
      </c>
      <c r="G405" s="1"/>
      <c r="H405" s="5">
        <v>200000</v>
      </c>
      <c r="I405" s="6">
        <v>21400</v>
      </c>
      <c r="J405" s="5">
        <v>16210</v>
      </c>
      <c r="K405" s="5">
        <v>23910</v>
      </c>
      <c r="L405" s="5">
        <v>27200</v>
      </c>
      <c r="M405" s="5">
        <f t="shared" si="12"/>
        <v>88720</v>
      </c>
      <c r="N405" s="5"/>
      <c r="O405" s="8">
        <f t="shared" si="13"/>
        <v>111280</v>
      </c>
      <c r="P405" s="5" t="s">
        <v>37</v>
      </c>
      <c r="Q405" s="1" t="s">
        <v>816</v>
      </c>
      <c r="R405" s="1" t="s">
        <v>1372</v>
      </c>
      <c r="S405" s="1"/>
      <c r="T405" s="1"/>
    </row>
    <row r="406" spans="1:20">
      <c r="A406" s="1">
        <v>420</v>
      </c>
      <c r="B406" s="1" t="s">
        <v>803</v>
      </c>
      <c r="C406" s="1" t="s">
        <v>804</v>
      </c>
      <c r="D406" s="1">
        <v>204</v>
      </c>
      <c r="E406" s="1"/>
      <c r="F406" s="1" t="s">
        <v>1101</v>
      </c>
      <c r="G406" s="1"/>
      <c r="H406" s="5">
        <v>0</v>
      </c>
      <c r="I406" s="6"/>
      <c r="J406" s="2"/>
      <c r="K406" s="5"/>
      <c r="L406" s="5"/>
      <c r="M406" s="5">
        <f t="shared" si="12"/>
        <v>0</v>
      </c>
      <c r="N406" s="5"/>
      <c r="O406" s="8">
        <f t="shared" si="13"/>
        <v>0</v>
      </c>
      <c r="P406" s="7"/>
      <c r="Q406" s="3"/>
      <c r="R406" s="1" t="s">
        <v>1101</v>
      </c>
      <c r="S406" s="1"/>
      <c r="T406" s="1"/>
    </row>
    <row r="407" spans="1:20">
      <c r="A407" s="1">
        <v>421</v>
      </c>
      <c r="B407" s="1" t="s">
        <v>803</v>
      </c>
      <c r="C407" s="1" t="s">
        <v>804</v>
      </c>
      <c r="D407" s="1">
        <v>204</v>
      </c>
      <c r="E407" s="1"/>
      <c r="F407" s="1" t="s">
        <v>1101</v>
      </c>
      <c r="G407" s="1"/>
      <c r="H407" s="5">
        <v>0</v>
      </c>
      <c r="I407" s="6"/>
      <c r="J407" s="2"/>
      <c r="K407" s="5"/>
      <c r="L407" s="5"/>
      <c r="M407" s="5">
        <f t="shared" si="12"/>
        <v>0</v>
      </c>
      <c r="N407" s="5"/>
      <c r="O407" s="8">
        <f t="shared" si="13"/>
        <v>0</v>
      </c>
      <c r="P407" s="7"/>
      <c r="Q407" s="3"/>
      <c r="R407" s="1" t="s">
        <v>1101</v>
      </c>
      <c r="S407" s="1"/>
      <c r="T407" s="1"/>
    </row>
    <row r="408" spans="1:20">
      <c r="A408" s="1">
        <v>422</v>
      </c>
      <c r="B408" s="1" t="s">
        <v>803</v>
      </c>
      <c r="C408" s="1" t="s">
        <v>804</v>
      </c>
      <c r="D408" s="1">
        <v>205</v>
      </c>
      <c r="E408" t="s">
        <v>817</v>
      </c>
      <c r="F408" s="20" t="s">
        <v>1893</v>
      </c>
      <c r="G408" s="1"/>
      <c r="H408" s="21">
        <v>200000</v>
      </c>
      <c r="I408" s="6">
        <v>9270</v>
      </c>
      <c r="J408" s="5">
        <v>8610</v>
      </c>
      <c r="K408" s="5">
        <v>11350</v>
      </c>
      <c r="L408" s="5">
        <v>12600</v>
      </c>
      <c r="M408" s="5">
        <f t="shared" si="12"/>
        <v>41830</v>
      </c>
      <c r="N408" s="5"/>
      <c r="O408" s="8">
        <f t="shared" si="13"/>
        <v>158170</v>
      </c>
      <c r="P408" s="7" t="s">
        <v>818</v>
      </c>
      <c r="Q408" s="3" t="s">
        <v>819</v>
      </c>
      <c r="R408" s="1" t="s">
        <v>1373</v>
      </c>
      <c r="S408" s="1"/>
      <c r="T408" s="1"/>
    </row>
    <row r="409" spans="1:20">
      <c r="A409" s="1">
        <v>423</v>
      </c>
      <c r="B409" s="1" t="s">
        <v>803</v>
      </c>
      <c r="C409" s="1" t="s">
        <v>804</v>
      </c>
      <c r="D409" s="1">
        <v>205</v>
      </c>
      <c r="E409" t="s">
        <v>820</v>
      </c>
      <c r="F409" s="1" t="s">
        <v>1894</v>
      </c>
      <c r="G409" s="1"/>
      <c r="H409" s="5">
        <v>200000</v>
      </c>
      <c r="I409" s="6">
        <v>9270</v>
      </c>
      <c r="J409" s="5">
        <v>8610</v>
      </c>
      <c r="K409" s="5">
        <v>11350</v>
      </c>
      <c r="L409" s="5">
        <v>12600</v>
      </c>
      <c r="M409" s="5">
        <f t="shared" si="12"/>
        <v>41830</v>
      </c>
      <c r="N409" s="5"/>
      <c r="O409" s="8">
        <f t="shared" si="13"/>
        <v>158170</v>
      </c>
      <c r="P409" s="7" t="s">
        <v>441</v>
      </c>
      <c r="Q409" s="3" t="s">
        <v>821</v>
      </c>
      <c r="R409" s="1" t="s">
        <v>1374</v>
      </c>
      <c r="S409" s="1"/>
      <c r="T409" s="1"/>
    </row>
    <row r="410" spans="1:20">
      <c r="A410" s="1">
        <v>424</v>
      </c>
      <c r="B410" s="1" t="s">
        <v>803</v>
      </c>
      <c r="C410" s="1" t="s">
        <v>804</v>
      </c>
      <c r="D410" s="1">
        <v>206</v>
      </c>
      <c r="E410" s="1" t="s">
        <v>36</v>
      </c>
      <c r="F410" s="1" t="s">
        <v>1895</v>
      </c>
      <c r="G410" s="1"/>
      <c r="H410" s="5">
        <v>200000</v>
      </c>
      <c r="I410" s="6">
        <v>7780</v>
      </c>
      <c r="J410" s="5">
        <v>11740</v>
      </c>
      <c r="K410" s="5">
        <v>13350</v>
      </c>
      <c r="L410" s="5">
        <v>20200</v>
      </c>
      <c r="M410" s="5">
        <f t="shared" si="12"/>
        <v>53070</v>
      </c>
      <c r="N410" s="5"/>
      <c r="O410" s="8">
        <f t="shared" si="13"/>
        <v>146930</v>
      </c>
      <c r="P410" s="5" t="s">
        <v>57</v>
      </c>
      <c r="Q410" s="1" t="s">
        <v>822</v>
      </c>
      <c r="R410" s="1" t="s">
        <v>1375</v>
      </c>
      <c r="S410" s="1"/>
      <c r="T410" s="1"/>
    </row>
    <row r="411" spans="1:20">
      <c r="A411" s="1">
        <v>425</v>
      </c>
      <c r="B411" s="1" t="s">
        <v>803</v>
      </c>
      <c r="C411" s="1" t="s">
        <v>804</v>
      </c>
      <c r="D411" s="1">
        <v>206</v>
      </c>
      <c r="E411" s="1" t="s">
        <v>823</v>
      </c>
      <c r="F411" s="1" t="s">
        <v>1896</v>
      </c>
      <c r="G411" s="1"/>
      <c r="H411" s="5">
        <v>200000</v>
      </c>
      <c r="I411" s="6">
        <v>7780</v>
      </c>
      <c r="J411" s="5">
        <v>11740</v>
      </c>
      <c r="K411" s="5">
        <v>13350</v>
      </c>
      <c r="L411" s="5">
        <v>20200</v>
      </c>
      <c r="M411" s="5">
        <f t="shared" si="12"/>
        <v>53070</v>
      </c>
      <c r="N411" s="5"/>
      <c r="O411" s="8">
        <f t="shared" si="13"/>
        <v>146930</v>
      </c>
      <c r="P411" s="5" t="s">
        <v>43</v>
      </c>
      <c r="Q411" s="1" t="s">
        <v>824</v>
      </c>
      <c r="R411" s="1" t="s">
        <v>1214</v>
      </c>
      <c r="S411" s="1"/>
      <c r="T411" s="1"/>
    </row>
    <row r="412" spans="1:20">
      <c r="A412" s="1">
        <v>426</v>
      </c>
      <c r="B412" s="1" t="s">
        <v>803</v>
      </c>
      <c r="C412" s="1" t="s">
        <v>804</v>
      </c>
      <c r="D412" s="1">
        <v>207</v>
      </c>
      <c r="E412" s="1" t="s">
        <v>38</v>
      </c>
      <c r="F412" s="1" t="s">
        <v>1897</v>
      </c>
      <c r="G412" s="1"/>
      <c r="H412" s="5">
        <v>200000</v>
      </c>
      <c r="I412" s="6">
        <v>18110</v>
      </c>
      <c r="J412" s="5">
        <v>15950</v>
      </c>
      <c r="K412" s="5">
        <v>18880</v>
      </c>
      <c r="L412" s="5">
        <v>27720</v>
      </c>
      <c r="M412" s="5">
        <f t="shared" si="12"/>
        <v>80660</v>
      </c>
      <c r="N412" s="5"/>
      <c r="O412" s="8">
        <f t="shared" si="13"/>
        <v>119340</v>
      </c>
      <c r="P412" s="5" t="s">
        <v>34</v>
      </c>
      <c r="Q412" s="1" t="s">
        <v>825</v>
      </c>
      <c r="R412" s="1" t="s">
        <v>1376</v>
      </c>
      <c r="S412" s="1"/>
      <c r="T412" s="1"/>
    </row>
    <row r="413" spans="1:20">
      <c r="A413" s="1">
        <v>427</v>
      </c>
      <c r="B413" s="1" t="s">
        <v>803</v>
      </c>
      <c r="C413" s="1" t="s">
        <v>804</v>
      </c>
      <c r="D413" s="1">
        <v>207</v>
      </c>
      <c r="E413" s="1" t="s">
        <v>826</v>
      </c>
      <c r="F413" s="1" t="s">
        <v>1898</v>
      </c>
      <c r="G413" s="1"/>
      <c r="H413" s="5">
        <v>200000</v>
      </c>
      <c r="I413" s="6">
        <v>18110</v>
      </c>
      <c r="J413" s="5">
        <v>15950</v>
      </c>
      <c r="K413" s="5">
        <v>18880</v>
      </c>
      <c r="L413" s="5">
        <v>27720</v>
      </c>
      <c r="M413" s="5">
        <f t="shared" si="12"/>
        <v>80660</v>
      </c>
      <c r="N413" s="5"/>
      <c r="O413" s="8">
        <f t="shared" si="13"/>
        <v>119340</v>
      </c>
      <c r="P413" s="5" t="s">
        <v>34</v>
      </c>
      <c r="Q413" s="1" t="s">
        <v>827</v>
      </c>
      <c r="R413" s="1" t="s">
        <v>1377</v>
      </c>
      <c r="S413" s="1"/>
      <c r="T413" s="1"/>
    </row>
    <row r="414" spans="1:20">
      <c r="A414" s="1">
        <v>428</v>
      </c>
      <c r="B414" s="1" t="s">
        <v>803</v>
      </c>
      <c r="C414" s="1" t="s">
        <v>804</v>
      </c>
      <c r="D414" s="1">
        <v>208</v>
      </c>
      <c r="E414" s="1" t="s">
        <v>39</v>
      </c>
      <c r="F414" s="1" t="s">
        <v>1899</v>
      </c>
      <c r="G414" s="1"/>
      <c r="H414" s="5">
        <v>200000</v>
      </c>
      <c r="I414" s="6">
        <v>16670</v>
      </c>
      <c r="J414" s="5">
        <v>12390</v>
      </c>
      <c r="K414" s="5">
        <v>29710</v>
      </c>
      <c r="L414" s="5">
        <v>26110</v>
      </c>
      <c r="M414" s="5">
        <f t="shared" si="12"/>
        <v>84880</v>
      </c>
      <c r="N414" s="5"/>
      <c r="O414" s="8">
        <f t="shared" si="13"/>
        <v>115120</v>
      </c>
      <c r="P414" s="5">
        <v>88</v>
      </c>
      <c r="Q414" s="1" t="s">
        <v>828</v>
      </c>
      <c r="R414" s="1" t="s">
        <v>1378</v>
      </c>
      <c r="S414" s="1"/>
      <c r="T414" s="1"/>
    </row>
    <row r="415" spans="1:20">
      <c r="A415" s="1">
        <v>429</v>
      </c>
      <c r="B415" s="1" t="s">
        <v>803</v>
      </c>
      <c r="C415" s="1" t="s">
        <v>804</v>
      </c>
      <c r="D415" s="1">
        <v>208</v>
      </c>
      <c r="E415" s="1" t="s">
        <v>41</v>
      </c>
      <c r="F415" s="1" t="s">
        <v>1900</v>
      </c>
      <c r="G415" s="1"/>
      <c r="H415" s="5">
        <v>200000</v>
      </c>
      <c r="I415" s="6">
        <v>16670</v>
      </c>
      <c r="J415" s="5">
        <v>12390</v>
      </c>
      <c r="K415" s="5">
        <v>29710</v>
      </c>
      <c r="L415" s="5">
        <v>26110</v>
      </c>
      <c r="M415" s="5">
        <f t="shared" si="12"/>
        <v>84880</v>
      </c>
      <c r="N415" s="5"/>
      <c r="O415" s="8">
        <f t="shared" si="13"/>
        <v>115120</v>
      </c>
      <c r="P415" s="5">
        <v>11</v>
      </c>
      <c r="Q415" s="1" t="s">
        <v>829</v>
      </c>
      <c r="R415" s="1" t="s">
        <v>1379</v>
      </c>
      <c r="S415" s="1"/>
      <c r="T415" s="1"/>
    </row>
    <row r="416" spans="1:20">
      <c r="A416" s="1">
        <v>430</v>
      </c>
      <c r="B416" s="1" t="s">
        <v>803</v>
      </c>
      <c r="C416" s="1" t="s">
        <v>804</v>
      </c>
      <c r="D416" s="1">
        <v>209</v>
      </c>
      <c r="E416" s="1" t="s">
        <v>42</v>
      </c>
      <c r="F416" s="1" t="s">
        <v>1901</v>
      </c>
      <c r="G416" s="1"/>
      <c r="H416" s="5">
        <v>200000</v>
      </c>
      <c r="I416" s="6">
        <v>12140</v>
      </c>
      <c r="J416" s="5">
        <v>12830</v>
      </c>
      <c r="K416" s="5">
        <v>13480</v>
      </c>
      <c r="L416" s="5">
        <v>15080</v>
      </c>
      <c r="M416" s="5">
        <f t="shared" si="12"/>
        <v>53530</v>
      </c>
      <c r="N416" s="5"/>
      <c r="O416" s="8">
        <f t="shared" si="13"/>
        <v>146470</v>
      </c>
      <c r="P416" s="5" t="s">
        <v>57</v>
      </c>
      <c r="Q416" s="1" t="s">
        <v>830</v>
      </c>
      <c r="R416" s="1" t="s">
        <v>1380</v>
      </c>
      <c r="S416" s="1"/>
      <c r="T416" s="1"/>
    </row>
    <row r="417" spans="1:21">
      <c r="A417" s="1">
        <v>431</v>
      </c>
      <c r="B417" s="1" t="s">
        <v>803</v>
      </c>
      <c r="C417" s="1" t="s">
        <v>804</v>
      </c>
      <c r="D417" s="1">
        <v>209</v>
      </c>
      <c r="E417" s="1" t="s">
        <v>45</v>
      </c>
      <c r="F417" s="1" t="s">
        <v>1902</v>
      </c>
      <c r="G417" s="1"/>
      <c r="H417" s="5">
        <v>200000</v>
      </c>
      <c r="I417" s="6">
        <v>12140</v>
      </c>
      <c r="J417" s="5">
        <v>12830</v>
      </c>
      <c r="K417" s="5">
        <v>13480</v>
      </c>
      <c r="L417" s="5">
        <v>15080</v>
      </c>
      <c r="M417" s="5">
        <f t="shared" si="12"/>
        <v>53530</v>
      </c>
      <c r="N417" s="5"/>
      <c r="O417" s="8">
        <f t="shared" si="13"/>
        <v>146470</v>
      </c>
      <c r="P417" s="5" t="s">
        <v>57</v>
      </c>
      <c r="Q417" s="1" t="s">
        <v>831</v>
      </c>
      <c r="R417" s="1" t="s">
        <v>1381</v>
      </c>
      <c r="S417" s="1"/>
      <c r="T417" s="1"/>
    </row>
    <row r="418" spans="1:21">
      <c r="A418" s="1">
        <v>432</v>
      </c>
      <c r="B418" s="1" t="s">
        <v>803</v>
      </c>
      <c r="C418" s="1" t="s">
        <v>804</v>
      </c>
      <c r="D418" s="1">
        <v>210</v>
      </c>
      <c r="E418" s="1" t="s">
        <v>47</v>
      </c>
      <c r="F418" s="1" t="s">
        <v>1903</v>
      </c>
      <c r="G418" s="1"/>
      <c r="H418" s="5">
        <v>200000</v>
      </c>
      <c r="I418" s="6">
        <v>14960</v>
      </c>
      <c r="J418" s="5">
        <v>13730</v>
      </c>
      <c r="K418" s="5">
        <v>19410</v>
      </c>
      <c r="L418" s="5">
        <v>19900</v>
      </c>
      <c r="M418" s="5">
        <f t="shared" si="12"/>
        <v>68000</v>
      </c>
      <c r="N418" s="5"/>
      <c r="O418" s="8">
        <f t="shared" si="13"/>
        <v>132000</v>
      </c>
      <c r="P418" s="5" t="s">
        <v>34</v>
      </c>
      <c r="Q418" s="1" t="s">
        <v>832</v>
      </c>
      <c r="R418" s="1" t="s">
        <v>1382</v>
      </c>
      <c r="S418" s="1"/>
      <c r="T418" s="1"/>
    </row>
    <row r="419" spans="1:21">
      <c r="A419" s="1">
        <v>433</v>
      </c>
      <c r="B419" s="1" t="s">
        <v>803</v>
      </c>
      <c r="C419" s="1" t="s">
        <v>804</v>
      </c>
      <c r="D419" s="1">
        <v>210</v>
      </c>
      <c r="E419" s="1" t="s">
        <v>49</v>
      </c>
      <c r="F419" s="1" t="s">
        <v>1904</v>
      </c>
      <c r="G419" s="1"/>
      <c r="H419" s="5">
        <v>200000</v>
      </c>
      <c r="I419" s="6">
        <v>14960</v>
      </c>
      <c r="J419" s="5">
        <v>13730</v>
      </c>
      <c r="K419" s="5">
        <v>19410</v>
      </c>
      <c r="L419" s="5">
        <v>19900</v>
      </c>
      <c r="M419" s="5">
        <f t="shared" si="12"/>
        <v>68000</v>
      </c>
      <c r="N419" s="5"/>
      <c r="O419" s="8">
        <f t="shared" si="13"/>
        <v>132000</v>
      </c>
      <c r="P419" s="5" t="s">
        <v>34</v>
      </c>
      <c r="Q419" s="1" t="s">
        <v>833</v>
      </c>
      <c r="R419" s="1" t="s">
        <v>1383</v>
      </c>
      <c r="S419" s="1"/>
      <c r="T419" s="1"/>
    </row>
    <row r="420" spans="1:21">
      <c r="A420" s="1">
        <v>434</v>
      </c>
      <c r="B420" s="1" t="s">
        <v>803</v>
      </c>
      <c r="C420" s="1" t="s">
        <v>804</v>
      </c>
      <c r="D420" s="1">
        <v>211</v>
      </c>
      <c r="E420" s="1" t="s">
        <v>51</v>
      </c>
      <c r="F420" s="1" t="s">
        <v>1905</v>
      </c>
      <c r="G420" s="1"/>
      <c r="H420" s="5">
        <v>200000</v>
      </c>
      <c r="I420" s="6">
        <v>13400</v>
      </c>
      <c r="J420" s="5">
        <v>15580</v>
      </c>
      <c r="K420" s="5">
        <v>24690</v>
      </c>
      <c r="L420" s="5">
        <v>29070</v>
      </c>
      <c r="M420" s="5">
        <f t="shared" si="12"/>
        <v>82740</v>
      </c>
      <c r="N420" s="5"/>
      <c r="O420" s="8">
        <f t="shared" si="13"/>
        <v>117260</v>
      </c>
      <c r="P420" s="5" t="s">
        <v>34</v>
      </c>
      <c r="Q420" s="1" t="s">
        <v>834</v>
      </c>
      <c r="R420" s="1" t="s">
        <v>1384</v>
      </c>
      <c r="S420" s="1"/>
      <c r="T420" s="1"/>
    </row>
    <row r="421" spans="1:21">
      <c r="A421" s="1">
        <v>435</v>
      </c>
      <c r="B421" s="1" t="s">
        <v>803</v>
      </c>
      <c r="C421" s="1" t="s">
        <v>804</v>
      </c>
      <c r="D421" s="1">
        <v>211</v>
      </c>
      <c r="E421" s="1" t="s">
        <v>52</v>
      </c>
      <c r="F421" s="1" t="s">
        <v>1906</v>
      </c>
      <c r="G421" s="1"/>
      <c r="H421" s="5">
        <v>200000</v>
      </c>
      <c r="I421" s="6">
        <v>13400</v>
      </c>
      <c r="J421" s="5">
        <v>15580</v>
      </c>
      <c r="K421" s="5">
        <v>24690</v>
      </c>
      <c r="L421" s="5">
        <v>29070</v>
      </c>
      <c r="M421" s="5">
        <f t="shared" si="12"/>
        <v>82740</v>
      </c>
      <c r="N421" s="5"/>
      <c r="O421" s="8">
        <f t="shared" si="13"/>
        <v>117260</v>
      </c>
      <c r="P421" s="5" t="s">
        <v>34</v>
      </c>
      <c r="Q421" s="1" t="s">
        <v>835</v>
      </c>
      <c r="R421" s="1" t="s">
        <v>1197</v>
      </c>
      <c r="S421" s="1"/>
      <c r="T421" s="1"/>
    </row>
    <row r="422" spans="1:21">
      <c r="A422" s="1">
        <v>436</v>
      </c>
      <c r="B422" s="1" t="s">
        <v>803</v>
      </c>
      <c r="C422" s="1" t="s">
        <v>804</v>
      </c>
      <c r="D422" s="1">
        <v>212</v>
      </c>
      <c r="E422" s="1" t="s">
        <v>54</v>
      </c>
      <c r="F422" s="1" t="s">
        <v>1907</v>
      </c>
      <c r="G422" s="1"/>
      <c r="H422" s="5">
        <v>200000</v>
      </c>
      <c r="I422" s="6">
        <v>20040</v>
      </c>
      <c r="J422" s="5">
        <v>13020</v>
      </c>
      <c r="K422" s="5">
        <v>15350</v>
      </c>
      <c r="L422" s="5">
        <v>26620</v>
      </c>
      <c r="M422" s="5">
        <f t="shared" si="12"/>
        <v>75030</v>
      </c>
      <c r="N422" s="5"/>
      <c r="O422" s="8">
        <f t="shared" si="13"/>
        <v>124970</v>
      </c>
      <c r="P422" s="5" t="s">
        <v>34</v>
      </c>
      <c r="Q422" s="1" t="s">
        <v>836</v>
      </c>
      <c r="R422" s="1" t="s">
        <v>1385</v>
      </c>
      <c r="S422" s="1"/>
      <c r="T422" s="1"/>
    </row>
    <row r="423" spans="1:21">
      <c r="A423" s="1">
        <v>437</v>
      </c>
      <c r="B423" s="1" t="s">
        <v>803</v>
      </c>
      <c r="C423" s="1" t="s">
        <v>804</v>
      </c>
      <c r="D423" s="1">
        <v>212</v>
      </c>
      <c r="E423" s="1" t="s">
        <v>56</v>
      </c>
      <c r="F423" s="1" t="s">
        <v>1908</v>
      </c>
      <c r="G423" s="1"/>
      <c r="H423" s="5">
        <v>200000</v>
      </c>
      <c r="I423" s="6">
        <v>20040</v>
      </c>
      <c r="J423" s="5">
        <v>13020</v>
      </c>
      <c r="K423" s="5">
        <v>15350</v>
      </c>
      <c r="L423" s="5">
        <v>26620</v>
      </c>
      <c r="M423" s="5">
        <f t="shared" si="12"/>
        <v>75030</v>
      </c>
      <c r="N423" s="5"/>
      <c r="O423" s="8">
        <f t="shared" si="13"/>
        <v>124970</v>
      </c>
      <c r="P423" s="5" t="s">
        <v>43</v>
      </c>
      <c r="Q423" s="1" t="s">
        <v>837</v>
      </c>
      <c r="R423" s="1" t="s">
        <v>1386</v>
      </c>
      <c r="S423" s="1"/>
      <c r="T423" s="1"/>
    </row>
    <row r="424" spans="1:21">
      <c r="A424" s="1">
        <v>438</v>
      </c>
      <c r="B424" s="1" t="s">
        <v>803</v>
      </c>
      <c r="C424" s="1" t="s">
        <v>804</v>
      </c>
      <c r="D424" s="1">
        <v>213</v>
      </c>
      <c r="E424" s="1" t="s">
        <v>59</v>
      </c>
      <c r="F424" s="1" t="s">
        <v>1909</v>
      </c>
      <c r="G424" s="1"/>
      <c r="H424" s="5">
        <v>200000</v>
      </c>
      <c r="I424" s="6">
        <v>19690</v>
      </c>
      <c r="J424" s="5">
        <v>18060</v>
      </c>
      <c r="K424" s="5">
        <f>33580-23000</f>
        <v>10580</v>
      </c>
      <c r="L424" s="5">
        <v>27590</v>
      </c>
      <c r="M424" s="5">
        <f t="shared" si="12"/>
        <v>75920</v>
      </c>
      <c r="N424" s="5"/>
      <c r="O424" s="8">
        <f t="shared" si="13"/>
        <v>124080</v>
      </c>
      <c r="P424" s="5" t="s">
        <v>34</v>
      </c>
      <c r="Q424" s="1" t="s">
        <v>838</v>
      </c>
      <c r="R424" s="1" t="s">
        <v>1217</v>
      </c>
      <c r="S424" s="1"/>
      <c r="T424" s="1"/>
    </row>
    <row r="425" spans="1:21">
      <c r="A425" s="1">
        <v>439</v>
      </c>
      <c r="B425" s="1" t="s">
        <v>803</v>
      </c>
      <c r="C425" s="1" t="s">
        <v>804</v>
      </c>
      <c r="D425" s="1">
        <v>213</v>
      </c>
      <c r="E425" s="1" t="s">
        <v>61</v>
      </c>
      <c r="F425" s="1" t="s">
        <v>1910</v>
      </c>
      <c r="G425" s="1"/>
      <c r="H425" s="5">
        <v>200000</v>
      </c>
      <c r="I425" s="6">
        <v>19690</v>
      </c>
      <c r="J425" s="5">
        <v>18060</v>
      </c>
      <c r="K425" s="5">
        <f>33580-23000</f>
        <v>10580</v>
      </c>
      <c r="L425" s="5">
        <v>27590</v>
      </c>
      <c r="M425" s="5">
        <f t="shared" si="12"/>
        <v>75920</v>
      </c>
      <c r="N425" s="5"/>
      <c r="O425" s="8">
        <f t="shared" si="13"/>
        <v>124080</v>
      </c>
      <c r="P425" s="5" t="s">
        <v>34</v>
      </c>
      <c r="Q425" s="1" t="s">
        <v>839</v>
      </c>
      <c r="R425" s="1" t="s">
        <v>1387</v>
      </c>
      <c r="S425" s="1"/>
      <c r="T425" s="1"/>
    </row>
    <row r="426" spans="1:21">
      <c r="A426" s="1">
        <v>440</v>
      </c>
      <c r="B426" s="1" t="s">
        <v>803</v>
      </c>
      <c r="C426" s="1" t="s">
        <v>804</v>
      </c>
      <c r="D426" s="1">
        <v>214</v>
      </c>
      <c r="E426" s="1" t="s">
        <v>63</v>
      </c>
      <c r="F426" s="1" t="s">
        <v>1911</v>
      </c>
      <c r="G426" s="1"/>
      <c r="H426" s="5">
        <v>200000</v>
      </c>
      <c r="I426" s="6">
        <v>10300</v>
      </c>
      <c r="J426" s="5">
        <v>12650</v>
      </c>
      <c r="K426" s="5">
        <v>18870</v>
      </c>
      <c r="L426" s="5">
        <v>20970</v>
      </c>
      <c r="M426" s="5">
        <f t="shared" si="12"/>
        <v>62790</v>
      </c>
      <c r="N426" s="5"/>
      <c r="O426" s="8">
        <f t="shared" si="13"/>
        <v>137210</v>
      </c>
      <c r="P426" s="5" t="s">
        <v>242</v>
      </c>
      <c r="Q426" s="1" t="s">
        <v>840</v>
      </c>
      <c r="R426" s="1" t="s">
        <v>1388</v>
      </c>
      <c r="S426" s="1"/>
      <c r="T426" s="1"/>
    </row>
    <row r="427" spans="1:21">
      <c r="A427" s="1">
        <v>441</v>
      </c>
      <c r="B427" s="1" t="s">
        <v>803</v>
      </c>
      <c r="C427" s="1" t="s">
        <v>804</v>
      </c>
      <c r="D427" s="1">
        <v>214</v>
      </c>
      <c r="E427" s="1" t="s">
        <v>64</v>
      </c>
      <c r="F427" s="1" t="s">
        <v>1912</v>
      </c>
      <c r="G427" s="1"/>
      <c r="H427" s="5">
        <v>200000</v>
      </c>
      <c r="I427" s="6">
        <v>10300</v>
      </c>
      <c r="J427" s="5">
        <v>12650</v>
      </c>
      <c r="K427" s="5">
        <v>18870</v>
      </c>
      <c r="L427" s="5">
        <v>20970</v>
      </c>
      <c r="M427" s="5">
        <f t="shared" si="12"/>
        <v>62790</v>
      </c>
      <c r="N427" s="5"/>
      <c r="O427" s="8">
        <f t="shared" si="13"/>
        <v>137210</v>
      </c>
      <c r="P427" s="7" t="s">
        <v>441</v>
      </c>
      <c r="Q427" s="3" t="s">
        <v>841</v>
      </c>
      <c r="R427" s="1" t="s">
        <v>1389</v>
      </c>
      <c r="S427" s="1"/>
      <c r="T427" s="1"/>
    </row>
    <row r="428" spans="1:21">
      <c r="A428" s="1">
        <v>442</v>
      </c>
      <c r="B428" s="1" t="s">
        <v>803</v>
      </c>
      <c r="C428" s="1" t="s">
        <v>804</v>
      </c>
      <c r="D428" s="1">
        <v>215</v>
      </c>
      <c r="E428" s="1" t="s">
        <v>66</v>
      </c>
      <c r="F428" s="1" t="s">
        <v>1913</v>
      </c>
      <c r="G428" s="1"/>
      <c r="H428" s="5">
        <v>200000</v>
      </c>
      <c r="I428" s="6">
        <v>15500</v>
      </c>
      <c r="J428" s="5">
        <v>21570</v>
      </c>
      <c r="K428" s="5">
        <v>24850</v>
      </c>
      <c r="L428" s="5">
        <v>39930</v>
      </c>
      <c r="M428" s="5">
        <f t="shared" si="12"/>
        <v>101850</v>
      </c>
      <c r="N428" s="5"/>
      <c r="O428" s="8">
        <f t="shared" si="13"/>
        <v>98150</v>
      </c>
      <c r="P428" s="7" t="s">
        <v>1085</v>
      </c>
      <c r="Q428" s="3" t="s">
        <v>1086</v>
      </c>
      <c r="R428" s="1" t="s">
        <v>1390</v>
      </c>
      <c r="S428" s="1" t="s">
        <v>1087</v>
      </c>
      <c r="T428" s="1"/>
    </row>
    <row r="429" spans="1:21">
      <c r="A429" s="1">
        <v>443</v>
      </c>
      <c r="B429" s="1" t="s">
        <v>803</v>
      </c>
      <c r="C429" s="1" t="s">
        <v>804</v>
      </c>
      <c r="D429" s="1">
        <v>215</v>
      </c>
      <c r="E429" s="1" t="s">
        <v>68</v>
      </c>
      <c r="F429" s="1" t="s">
        <v>1914</v>
      </c>
      <c r="G429" s="1"/>
      <c r="H429" s="5">
        <v>200000</v>
      </c>
      <c r="I429" s="6">
        <v>15500</v>
      </c>
      <c r="J429" s="5">
        <v>21570</v>
      </c>
      <c r="K429" s="5">
        <v>24850</v>
      </c>
      <c r="L429" s="5">
        <v>39930</v>
      </c>
      <c r="M429" s="5">
        <f t="shared" si="12"/>
        <v>101850</v>
      </c>
      <c r="N429" s="5"/>
      <c r="O429" s="8">
        <f t="shared" si="13"/>
        <v>98150</v>
      </c>
      <c r="P429" s="5" t="s">
        <v>34</v>
      </c>
      <c r="Q429" s="1" t="s">
        <v>842</v>
      </c>
      <c r="R429" s="1" t="s">
        <v>1391</v>
      </c>
      <c r="S429" s="1"/>
      <c r="T429" s="1"/>
    </row>
    <row r="430" spans="1:21">
      <c r="A430" s="1">
        <v>444</v>
      </c>
      <c r="B430" s="1" t="s">
        <v>803</v>
      </c>
      <c r="C430" s="1" t="s">
        <v>804</v>
      </c>
      <c r="D430" s="1">
        <v>301</v>
      </c>
      <c r="E430" s="1" t="s">
        <v>87</v>
      </c>
      <c r="F430" s="1" t="s">
        <v>1915</v>
      </c>
      <c r="G430" s="1"/>
      <c r="H430" s="5">
        <v>200000</v>
      </c>
      <c r="I430" s="6">
        <v>12850</v>
      </c>
      <c r="J430" s="5">
        <v>9980</v>
      </c>
      <c r="K430" s="5">
        <v>9910</v>
      </c>
      <c r="L430" s="5">
        <v>28440</v>
      </c>
      <c r="M430" s="5">
        <f t="shared" si="12"/>
        <v>61180</v>
      </c>
      <c r="N430" s="5"/>
      <c r="O430" s="8">
        <f t="shared" si="13"/>
        <v>138820</v>
      </c>
      <c r="P430" s="5" t="s">
        <v>34</v>
      </c>
      <c r="Q430" s="1" t="s">
        <v>843</v>
      </c>
      <c r="R430" s="1" t="s">
        <v>1392</v>
      </c>
      <c r="S430" s="1"/>
      <c r="T430" s="1"/>
    </row>
    <row r="431" spans="1:21">
      <c r="A431" s="1">
        <v>446</v>
      </c>
      <c r="B431" s="1" t="s">
        <v>803</v>
      </c>
      <c r="C431" s="1" t="s">
        <v>804</v>
      </c>
      <c r="D431" s="1">
        <v>303</v>
      </c>
      <c r="E431" s="1" t="s">
        <v>91</v>
      </c>
      <c r="F431" s="1" t="s">
        <v>1916</v>
      </c>
      <c r="G431" s="1"/>
      <c r="H431" s="5">
        <v>200000</v>
      </c>
      <c r="I431" s="6">
        <v>17010</v>
      </c>
      <c r="J431" s="5">
        <v>13420</v>
      </c>
      <c r="K431" s="5">
        <v>21590</v>
      </c>
      <c r="L431" s="5">
        <v>48300</v>
      </c>
      <c r="M431" s="5">
        <f t="shared" si="12"/>
        <v>100320</v>
      </c>
      <c r="N431" s="5"/>
      <c r="O431" s="8">
        <f t="shared" si="13"/>
        <v>99680</v>
      </c>
      <c r="P431" s="5" t="s">
        <v>663</v>
      </c>
      <c r="Q431" s="1" t="s">
        <v>844</v>
      </c>
      <c r="R431" s="1" t="s">
        <v>1255</v>
      </c>
      <c r="S431" s="1"/>
      <c r="T431" s="1"/>
    </row>
    <row r="432" spans="1:21">
      <c r="A432" s="1">
        <v>447</v>
      </c>
      <c r="B432" s="1" t="s">
        <v>803</v>
      </c>
      <c r="C432" s="1" t="s">
        <v>804</v>
      </c>
      <c r="D432" s="1">
        <v>304</v>
      </c>
      <c r="E432" s="1" t="s">
        <v>94</v>
      </c>
      <c r="F432" s="1" t="s">
        <v>1101</v>
      </c>
      <c r="G432" s="1"/>
      <c r="H432" s="5"/>
      <c r="I432" s="6"/>
      <c r="J432" s="5"/>
      <c r="K432" s="5"/>
      <c r="L432" s="5"/>
      <c r="M432" s="5"/>
      <c r="N432" s="5"/>
      <c r="O432" s="8"/>
      <c r="P432" s="5"/>
      <c r="Q432" s="1"/>
      <c r="R432" s="1" t="s">
        <v>1101</v>
      </c>
      <c r="S432" s="1"/>
      <c r="T432" s="1"/>
      <c r="U432" s="4"/>
    </row>
    <row r="433" spans="1:20">
      <c r="A433" s="1">
        <v>448</v>
      </c>
      <c r="B433" s="1" t="s">
        <v>803</v>
      </c>
      <c r="C433" s="1" t="s">
        <v>804</v>
      </c>
      <c r="D433" s="1">
        <v>305</v>
      </c>
      <c r="E433" s="1" t="s">
        <v>96</v>
      </c>
      <c r="F433" s="1" t="s">
        <v>1917</v>
      </c>
      <c r="G433" s="1"/>
      <c r="H433" s="5">
        <v>200000</v>
      </c>
      <c r="I433" s="6">
        <v>13840</v>
      </c>
      <c r="J433" s="5">
        <v>17330</v>
      </c>
      <c r="K433" s="5">
        <v>27810</v>
      </c>
      <c r="L433" s="5">
        <v>43210</v>
      </c>
      <c r="M433" s="5">
        <f t="shared" si="12"/>
        <v>102190</v>
      </c>
      <c r="N433" s="5"/>
      <c r="O433" s="8">
        <f t="shared" si="13"/>
        <v>97810</v>
      </c>
      <c r="P433" s="5" t="s">
        <v>60</v>
      </c>
      <c r="Q433" s="1" t="s">
        <v>845</v>
      </c>
      <c r="R433" s="1" t="s">
        <v>1393</v>
      </c>
      <c r="S433" s="1"/>
      <c r="T433" s="1"/>
    </row>
    <row r="434" spans="1:20">
      <c r="A434" s="1">
        <v>449</v>
      </c>
      <c r="B434" s="1" t="s">
        <v>803</v>
      </c>
      <c r="C434" s="1" t="s">
        <v>804</v>
      </c>
      <c r="D434" s="1">
        <v>306</v>
      </c>
      <c r="E434" s="1" t="s">
        <v>97</v>
      </c>
      <c r="F434" s="1" t="s">
        <v>1918</v>
      </c>
      <c r="G434" s="1"/>
      <c r="H434" s="5">
        <v>200000</v>
      </c>
      <c r="I434" s="6">
        <v>12360</v>
      </c>
      <c r="J434" s="5">
        <v>12780</v>
      </c>
      <c r="K434" s="5">
        <v>13420</v>
      </c>
      <c r="L434" s="5">
        <v>16120</v>
      </c>
      <c r="M434" s="5">
        <f t="shared" si="12"/>
        <v>54680</v>
      </c>
      <c r="N434" s="5"/>
      <c r="O434" s="8">
        <f t="shared" si="13"/>
        <v>145320</v>
      </c>
      <c r="P434" s="5" t="s">
        <v>34</v>
      </c>
      <c r="Q434" s="1" t="s">
        <v>846</v>
      </c>
      <c r="R434" s="1" t="s">
        <v>1394</v>
      </c>
      <c r="S434" s="1"/>
      <c r="T434" s="1"/>
    </row>
    <row r="435" spans="1:20">
      <c r="A435" s="1">
        <v>450</v>
      </c>
      <c r="B435" s="1" t="s">
        <v>803</v>
      </c>
      <c r="C435" s="1" t="s">
        <v>804</v>
      </c>
      <c r="D435" s="1">
        <v>306</v>
      </c>
      <c r="E435" s="1" t="s">
        <v>99</v>
      </c>
      <c r="F435" s="1" t="s">
        <v>1919</v>
      </c>
      <c r="G435" s="1"/>
      <c r="H435" s="5">
        <v>200000</v>
      </c>
      <c r="I435" s="6">
        <v>12360</v>
      </c>
      <c r="J435" s="5">
        <v>12780</v>
      </c>
      <c r="K435" s="5">
        <v>13420</v>
      </c>
      <c r="L435" s="5">
        <v>16120</v>
      </c>
      <c r="M435" s="5">
        <f t="shared" ref="M435:M498" si="14">I435+J435+K435+L435</f>
        <v>54680</v>
      </c>
      <c r="N435" s="5"/>
      <c r="O435" s="8">
        <f t="shared" ref="O435:O498" si="15">H435-M435</f>
        <v>145320</v>
      </c>
      <c r="P435" s="5" t="s">
        <v>34</v>
      </c>
      <c r="Q435" s="1" t="s">
        <v>847</v>
      </c>
      <c r="R435" s="1" t="s">
        <v>1395</v>
      </c>
      <c r="S435" s="1"/>
      <c r="T435" s="1"/>
    </row>
    <row r="436" spans="1:20">
      <c r="A436" s="1">
        <v>451</v>
      </c>
      <c r="B436" s="1" t="s">
        <v>803</v>
      </c>
      <c r="C436" s="1" t="s">
        <v>804</v>
      </c>
      <c r="D436" s="1">
        <v>307</v>
      </c>
      <c r="E436" s="1" t="s">
        <v>101</v>
      </c>
      <c r="F436" s="1" t="s">
        <v>1920</v>
      </c>
      <c r="G436" s="1"/>
      <c r="H436" s="5">
        <v>200000</v>
      </c>
      <c r="I436" s="6">
        <v>14050</v>
      </c>
      <c r="J436" s="5">
        <v>12630</v>
      </c>
      <c r="K436" s="5">
        <v>18790</v>
      </c>
      <c r="L436" s="5">
        <v>26320</v>
      </c>
      <c r="M436" s="5">
        <f t="shared" si="14"/>
        <v>71790</v>
      </c>
      <c r="N436" s="5"/>
      <c r="O436" s="8">
        <f t="shared" si="15"/>
        <v>128210</v>
      </c>
      <c r="P436" s="5" t="s">
        <v>27</v>
      </c>
      <c r="Q436" s="1" t="s">
        <v>848</v>
      </c>
      <c r="R436" s="1" t="s">
        <v>1396</v>
      </c>
      <c r="S436" s="1"/>
      <c r="T436" s="1"/>
    </row>
    <row r="437" spans="1:20">
      <c r="A437" s="1">
        <v>452</v>
      </c>
      <c r="B437" s="1" t="s">
        <v>803</v>
      </c>
      <c r="C437" s="1" t="s">
        <v>804</v>
      </c>
      <c r="D437" s="1">
        <v>307</v>
      </c>
      <c r="E437" s="1" t="s">
        <v>103</v>
      </c>
      <c r="F437" s="1" t="s">
        <v>1921</v>
      </c>
      <c r="G437" s="1"/>
      <c r="H437" s="5">
        <v>200000</v>
      </c>
      <c r="I437" s="6">
        <v>14050</v>
      </c>
      <c r="J437" s="5">
        <v>12630</v>
      </c>
      <c r="K437" s="5">
        <v>18790</v>
      </c>
      <c r="L437" s="5">
        <v>26320</v>
      </c>
      <c r="M437" s="5">
        <f t="shared" si="14"/>
        <v>71790</v>
      </c>
      <c r="N437" s="5"/>
      <c r="O437" s="8">
        <f t="shared" si="15"/>
        <v>128210</v>
      </c>
      <c r="P437" s="5" t="s">
        <v>34</v>
      </c>
      <c r="Q437" s="1" t="s">
        <v>849</v>
      </c>
      <c r="R437" s="1" t="s">
        <v>1105</v>
      </c>
      <c r="S437" s="1"/>
      <c r="T437" s="1"/>
    </row>
    <row r="438" spans="1:20">
      <c r="A438" s="1">
        <v>453</v>
      </c>
      <c r="B438" s="1" t="s">
        <v>803</v>
      </c>
      <c r="C438" s="1" t="s">
        <v>804</v>
      </c>
      <c r="D438" s="1">
        <v>308</v>
      </c>
      <c r="E438" s="1" t="s">
        <v>105</v>
      </c>
      <c r="F438" s="1" t="s">
        <v>1922</v>
      </c>
      <c r="G438" s="1"/>
      <c r="H438" s="5">
        <v>200000</v>
      </c>
      <c r="I438" s="6">
        <v>14060</v>
      </c>
      <c r="J438" s="5">
        <v>7620</v>
      </c>
      <c r="K438" s="5">
        <v>17190</v>
      </c>
      <c r="L438" s="5">
        <v>20410</v>
      </c>
      <c r="M438" s="5">
        <f t="shared" si="14"/>
        <v>59280</v>
      </c>
      <c r="N438" s="5"/>
      <c r="O438" s="8">
        <f t="shared" si="15"/>
        <v>140720</v>
      </c>
      <c r="P438" s="5" t="s">
        <v>37</v>
      </c>
      <c r="Q438" s="1" t="s">
        <v>850</v>
      </c>
      <c r="R438" s="1" t="s">
        <v>1197</v>
      </c>
      <c r="S438" s="1"/>
      <c r="T438" s="1"/>
    </row>
    <row r="439" spans="1:20">
      <c r="A439" s="1">
        <v>454</v>
      </c>
      <c r="B439" s="1" t="s">
        <v>803</v>
      </c>
      <c r="C439" s="1" t="s">
        <v>804</v>
      </c>
      <c r="D439" s="1">
        <v>308</v>
      </c>
      <c r="E439" s="1" t="s">
        <v>107</v>
      </c>
      <c r="F439" s="1" t="s">
        <v>1923</v>
      </c>
      <c r="G439" s="1"/>
      <c r="H439" s="5">
        <v>200000</v>
      </c>
      <c r="I439" s="6">
        <v>14060</v>
      </c>
      <c r="J439" s="5">
        <v>7620</v>
      </c>
      <c r="K439" s="5">
        <v>17190</v>
      </c>
      <c r="L439" s="5">
        <v>20410</v>
      </c>
      <c r="M439" s="5">
        <f t="shared" si="14"/>
        <v>59280</v>
      </c>
      <c r="N439" s="5"/>
      <c r="O439" s="8">
        <f t="shared" si="15"/>
        <v>140720</v>
      </c>
      <c r="P439" s="7" t="s">
        <v>441</v>
      </c>
      <c r="Q439" s="3" t="s">
        <v>851</v>
      </c>
      <c r="R439" s="1" t="s">
        <v>1397</v>
      </c>
      <c r="S439" s="1"/>
      <c r="T439" s="1"/>
    </row>
    <row r="440" spans="1:20">
      <c r="A440" s="1">
        <v>455</v>
      </c>
      <c r="B440" s="1" t="s">
        <v>803</v>
      </c>
      <c r="C440" s="1" t="s">
        <v>804</v>
      </c>
      <c r="D440" s="1">
        <v>309</v>
      </c>
      <c r="E440" s="1" t="s">
        <v>109</v>
      </c>
      <c r="F440" s="1" t="s">
        <v>1924</v>
      </c>
      <c r="G440" s="1"/>
      <c r="H440" s="5">
        <v>200000</v>
      </c>
      <c r="I440" s="6">
        <v>15950</v>
      </c>
      <c r="J440" s="5">
        <v>10230</v>
      </c>
      <c r="K440" s="5">
        <v>11540</v>
      </c>
      <c r="L440" s="5">
        <v>13500</v>
      </c>
      <c r="M440" s="5">
        <f t="shared" si="14"/>
        <v>51220</v>
      </c>
      <c r="N440" s="5"/>
      <c r="O440" s="8">
        <f t="shared" si="15"/>
        <v>148780</v>
      </c>
      <c r="P440" s="5" t="s">
        <v>43</v>
      </c>
      <c r="Q440" s="1" t="s">
        <v>852</v>
      </c>
      <c r="R440" s="1" t="s">
        <v>1191</v>
      </c>
      <c r="S440" s="1"/>
      <c r="T440" s="1"/>
    </row>
    <row r="441" spans="1:20">
      <c r="A441" s="1">
        <v>456</v>
      </c>
      <c r="B441" s="1" t="s">
        <v>803</v>
      </c>
      <c r="C441" s="1" t="s">
        <v>804</v>
      </c>
      <c r="D441" s="1">
        <v>309</v>
      </c>
      <c r="E441" s="1" t="s">
        <v>111</v>
      </c>
      <c r="F441" s="1" t="s">
        <v>1925</v>
      </c>
      <c r="G441" s="1"/>
      <c r="H441" s="5">
        <v>200000</v>
      </c>
      <c r="I441" s="6">
        <v>15950</v>
      </c>
      <c r="J441" s="5">
        <v>10230</v>
      </c>
      <c r="K441" s="5">
        <v>11540</v>
      </c>
      <c r="L441" s="5">
        <v>13500</v>
      </c>
      <c r="M441" s="5">
        <f t="shared" si="14"/>
        <v>51220</v>
      </c>
      <c r="N441" s="5"/>
      <c r="O441" s="8">
        <f t="shared" si="15"/>
        <v>148780</v>
      </c>
      <c r="P441" s="5" t="s">
        <v>34</v>
      </c>
      <c r="Q441" s="1" t="s">
        <v>853</v>
      </c>
      <c r="R441" s="1" t="s">
        <v>1398</v>
      </c>
      <c r="S441" s="1"/>
      <c r="T441" s="1"/>
    </row>
    <row r="442" spans="1:20">
      <c r="A442" s="1">
        <v>457</v>
      </c>
      <c r="B442" s="1" t="s">
        <v>803</v>
      </c>
      <c r="C442" s="1" t="s">
        <v>804</v>
      </c>
      <c r="D442" s="1">
        <v>310</v>
      </c>
      <c r="E442" s="1" t="s">
        <v>113</v>
      </c>
      <c r="F442" s="1" t="s">
        <v>1926</v>
      </c>
      <c r="G442" s="1"/>
      <c r="H442" s="5">
        <v>200000</v>
      </c>
      <c r="I442" s="6">
        <v>23370</v>
      </c>
      <c r="J442" s="5">
        <v>15970</v>
      </c>
      <c r="K442" s="5">
        <v>21940</v>
      </c>
      <c r="L442" s="5">
        <v>22480</v>
      </c>
      <c r="M442" s="5">
        <f t="shared" si="14"/>
        <v>83760</v>
      </c>
      <c r="N442" s="5"/>
      <c r="O442" s="8">
        <f t="shared" si="15"/>
        <v>116240</v>
      </c>
      <c r="P442" s="5" t="s">
        <v>34</v>
      </c>
      <c r="Q442" s="1" t="s">
        <v>854</v>
      </c>
      <c r="R442" s="1" t="s">
        <v>1389</v>
      </c>
      <c r="S442" s="1"/>
      <c r="T442" s="1"/>
    </row>
    <row r="443" spans="1:20">
      <c r="A443" s="1">
        <v>458</v>
      </c>
      <c r="B443" s="1" t="s">
        <v>803</v>
      </c>
      <c r="C443" s="1" t="s">
        <v>804</v>
      </c>
      <c r="D443" s="1">
        <v>310</v>
      </c>
      <c r="E443" s="1" t="s">
        <v>115</v>
      </c>
      <c r="F443" s="1" t="s">
        <v>1927</v>
      </c>
      <c r="G443" s="1"/>
      <c r="H443" s="5">
        <v>200000</v>
      </c>
      <c r="I443" s="6">
        <v>23370</v>
      </c>
      <c r="J443" s="5">
        <v>15970</v>
      </c>
      <c r="K443" s="5">
        <v>21940</v>
      </c>
      <c r="L443" s="5">
        <v>22480</v>
      </c>
      <c r="M443" s="5">
        <f t="shared" si="14"/>
        <v>83760</v>
      </c>
      <c r="N443" s="5"/>
      <c r="O443" s="8">
        <f t="shared" si="15"/>
        <v>116240</v>
      </c>
      <c r="P443" s="5" t="s">
        <v>43</v>
      </c>
      <c r="Q443" s="1" t="s">
        <v>855</v>
      </c>
      <c r="R443" s="1" t="s">
        <v>1399</v>
      </c>
      <c r="S443" s="1"/>
      <c r="T443" s="1"/>
    </row>
    <row r="444" spans="1:20">
      <c r="A444" s="1">
        <v>459</v>
      </c>
      <c r="B444" s="1" t="s">
        <v>803</v>
      </c>
      <c r="C444" s="1" t="s">
        <v>804</v>
      </c>
      <c r="D444" s="1">
        <v>311</v>
      </c>
      <c r="E444" s="1" t="s">
        <v>856</v>
      </c>
      <c r="F444" s="1" t="s">
        <v>1928</v>
      </c>
      <c r="G444" s="1"/>
      <c r="H444" s="5">
        <v>200000</v>
      </c>
      <c r="I444" s="6">
        <f>5480*2</f>
        <v>10960</v>
      </c>
      <c r="J444" s="5">
        <f>15510*2</f>
        <v>31020</v>
      </c>
      <c r="K444" s="5">
        <f>15990*2</f>
        <v>31980</v>
      </c>
      <c r="L444" s="5">
        <f>25930*2</f>
        <v>51860</v>
      </c>
      <c r="M444" s="5">
        <f t="shared" si="14"/>
        <v>125820</v>
      </c>
      <c r="N444" s="5"/>
      <c r="O444" s="8">
        <f t="shared" si="15"/>
        <v>74180</v>
      </c>
      <c r="P444" s="7" t="s">
        <v>1079</v>
      </c>
      <c r="Q444" s="3" t="s">
        <v>1080</v>
      </c>
      <c r="R444" s="1" t="s">
        <v>1376</v>
      </c>
      <c r="S444" s="1"/>
      <c r="T444" s="1"/>
    </row>
    <row r="445" spans="1:20">
      <c r="A445" s="1">
        <v>460</v>
      </c>
      <c r="B445" s="1" t="s">
        <v>803</v>
      </c>
      <c r="C445" s="1" t="s">
        <v>804</v>
      </c>
      <c r="D445" s="1">
        <v>311</v>
      </c>
      <c r="E445" s="1" t="s">
        <v>119</v>
      </c>
      <c r="F445" s="1" t="s">
        <v>1101</v>
      </c>
      <c r="G445" s="1"/>
      <c r="H445" s="5">
        <v>0</v>
      </c>
      <c r="I445" s="6"/>
      <c r="J445" s="5"/>
      <c r="K445" s="5"/>
      <c r="L445" s="5"/>
      <c r="M445" s="5">
        <f t="shared" si="14"/>
        <v>0</v>
      </c>
      <c r="N445" s="5"/>
      <c r="O445" s="8">
        <f t="shared" si="15"/>
        <v>0</v>
      </c>
      <c r="P445" s="7"/>
      <c r="Q445" s="7"/>
      <c r="R445" s="1" t="s">
        <v>1101</v>
      </c>
      <c r="S445" s="1"/>
      <c r="T445" s="1"/>
    </row>
    <row r="446" spans="1:20">
      <c r="A446" s="1">
        <v>461</v>
      </c>
      <c r="B446" s="1" t="s">
        <v>803</v>
      </c>
      <c r="C446" s="1" t="s">
        <v>804</v>
      </c>
      <c r="D446" s="1">
        <v>312</v>
      </c>
      <c r="E446" s="1" t="s">
        <v>121</v>
      </c>
      <c r="F446" s="1" t="s">
        <v>1929</v>
      </c>
      <c r="G446" s="1"/>
      <c r="H446" s="5">
        <v>200000</v>
      </c>
      <c r="I446" s="6">
        <v>10030</v>
      </c>
      <c r="J446" s="5">
        <v>10800</v>
      </c>
      <c r="K446" s="5">
        <v>14540</v>
      </c>
      <c r="L446" s="5">
        <v>24350</v>
      </c>
      <c r="M446" s="5">
        <f t="shared" si="14"/>
        <v>59720</v>
      </c>
      <c r="N446" s="5"/>
      <c r="O446" s="8">
        <f t="shared" si="15"/>
        <v>140280</v>
      </c>
      <c r="P446" s="5" t="s">
        <v>57</v>
      </c>
      <c r="Q446" s="1" t="s">
        <v>857</v>
      </c>
      <c r="R446" s="1" t="s">
        <v>1200</v>
      </c>
      <c r="S446" s="1"/>
      <c r="T446" s="1"/>
    </row>
    <row r="447" spans="1:20">
      <c r="A447" s="1">
        <v>462</v>
      </c>
      <c r="B447" s="1" t="s">
        <v>803</v>
      </c>
      <c r="C447" s="1" t="s">
        <v>804</v>
      </c>
      <c r="D447" s="1">
        <v>312</v>
      </c>
      <c r="E447" s="1" t="s">
        <v>123</v>
      </c>
      <c r="F447" s="1" t="s">
        <v>1930</v>
      </c>
      <c r="G447" s="1"/>
      <c r="H447" s="5">
        <v>200000</v>
      </c>
      <c r="I447" s="6">
        <v>10030</v>
      </c>
      <c r="J447" s="5">
        <v>10800</v>
      </c>
      <c r="K447" s="5">
        <v>14540</v>
      </c>
      <c r="L447" s="5">
        <v>24350</v>
      </c>
      <c r="M447" s="5">
        <f t="shared" si="14"/>
        <v>59720</v>
      </c>
      <c r="N447" s="5"/>
      <c r="O447" s="8">
        <f t="shared" si="15"/>
        <v>140280</v>
      </c>
      <c r="P447" s="5" t="s">
        <v>57</v>
      </c>
      <c r="Q447" s="1" t="s">
        <v>858</v>
      </c>
      <c r="R447" s="1" t="s">
        <v>1400</v>
      </c>
      <c r="S447" s="1"/>
      <c r="T447" s="1"/>
    </row>
    <row r="448" spans="1:20">
      <c r="A448" s="1">
        <v>463</v>
      </c>
      <c r="B448" s="1" t="s">
        <v>803</v>
      </c>
      <c r="C448" s="1" t="s">
        <v>804</v>
      </c>
      <c r="D448" s="1">
        <v>313</v>
      </c>
      <c r="E448" s="1" t="s">
        <v>126</v>
      </c>
      <c r="F448" s="1" t="s">
        <v>1931</v>
      </c>
      <c r="G448" s="1"/>
      <c r="H448" s="5">
        <v>200000</v>
      </c>
      <c r="I448" s="6">
        <v>7730</v>
      </c>
      <c r="J448" s="5">
        <v>7580</v>
      </c>
      <c r="K448" s="5">
        <v>11990</v>
      </c>
      <c r="L448" s="5">
        <v>11220</v>
      </c>
      <c r="M448" s="5">
        <f t="shared" si="14"/>
        <v>38520</v>
      </c>
      <c r="N448" s="5"/>
      <c r="O448" s="8">
        <f t="shared" si="15"/>
        <v>161480</v>
      </c>
      <c r="P448" s="5" t="s">
        <v>34</v>
      </c>
      <c r="Q448" s="1" t="s">
        <v>859</v>
      </c>
      <c r="R448" s="1" t="s">
        <v>1401</v>
      </c>
      <c r="S448" s="1"/>
      <c r="T448" s="1"/>
    </row>
    <row r="449" spans="1:20">
      <c r="A449" s="1">
        <v>464</v>
      </c>
      <c r="B449" s="1" t="s">
        <v>803</v>
      </c>
      <c r="C449" s="1" t="s">
        <v>804</v>
      </c>
      <c r="D449" s="1">
        <v>313</v>
      </c>
      <c r="E449" s="1" t="s">
        <v>128</v>
      </c>
      <c r="F449" s="1" t="s">
        <v>1932</v>
      </c>
      <c r="G449" s="1"/>
      <c r="H449" s="5">
        <v>200000</v>
      </c>
      <c r="I449" s="6">
        <v>7730</v>
      </c>
      <c r="J449" s="5">
        <v>7580</v>
      </c>
      <c r="K449" s="5">
        <v>11990</v>
      </c>
      <c r="L449" s="5">
        <v>11220</v>
      </c>
      <c r="M449" s="5">
        <f t="shared" si="14"/>
        <v>38520</v>
      </c>
      <c r="N449" s="5"/>
      <c r="O449" s="8">
        <f t="shared" si="15"/>
        <v>161480</v>
      </c>
      <c r="P449" s="5" t="s">
        <v>57</v>
      </c>
      <c r="Q449" s="1" t="s">
        <v>860</v>
      </c>
      <c r="R449" s="1" t="s">
        <v>1402</v>
      </c>
      <c r="S449" s="1"/>
      <c r="T449" s="1"/>
    </row>
    <row r="450" spans="1:20">
      <c r="A450" s="1">
        <v>465</v>
      </c>
      <c r="B450" s="1" t="s">
        <v>803</v>
      </c>
      <c r="C450" s="1" t="s">
        <v>804</v>
      </c>
      <c r="D450" s="1">
        <v>314</v>
      </c>
      <c r="E450" s="1" t="s">
        <v>130</v>
      </c>
      <c r="F450" s="1" t="s">
        <v>1933</v>
      </c>
      <c r="G450" s="1"/>
      <c r="H450" s="5">
        <v>200000</v>
      </c>
      <c r="I450" s="6">
        <v>0</v>
      </c>
      <c r="J450" s="5">
        <v>4030</v>
      </c>
      <c r="K450" s="5">
        <v>13750</v>
      </c>
      <c r="L450" s="5">
        <v>17250</v>
      </c>
      <c r="M450" s="5">
        <f t="shared" si="14"/>
        <v>35030</v>
      </c>
      <c r="N450" s="5"/>
      <c r="O450" s="8">
        <f t="shared" si="15"/>
        <v>164970</v>
      </c>
      <c r="P450" s="22" t="s">
        <v>24</v>
      </c>
      <c r="Q450" s="22" t="s">
        <v>861</v>
      </c>
      <c r="R450" s="22" t="s">
        <v>1376</v>
      </c>
      <c r="S450" s="1"/>
      <c r="T450" s="1"/>
    </row>
    <row r="451" spans="1:20">
      <c r="A451" s="1">
        <v>466</v>
      </c>
      <c r="B451" s="1" t="s">
        <v>803</v>
      </c>
      <c r="C451" s="1" t="s">
        <v>804</v>
      </c>
      <c r="D451" s="1">
        <v>314</v>
      </c>
      <c r="E451" s="1" t="s">
        <v>132</v>
      </c>
      <c r="F451" s="1" t="s">
        <v>1934</v>
      </c>
      <c r="G451" s="1"/>
      <c r="H451" s="5">
        <v>200000</v>
      </c>
      <c r="I451" s="6">
        <v>14800</v>
      </c>
      <c r="J451" s="5">
        <v>8070</v>
      </c>
      <c r="K451" s="5">
        <v>13750</v>
      </c>
      <c r="L451" s="5">
        <v>17250</v>
      </c>
      <c r="M451" s="5">
        <f t="shared" si="14"/>
        <v>53870</v>
      </c>
      <c r="N451" s="5"/>
      <c r="O451" s="8">
        <f t="shared" si="15"/>
        <v>146130</v>
      </c>
      <c r="P451" s="5" t="s">
        <v>43</v>
      </c>
      <c r="Q451" s="1" t="s">
        <v>862</v>
      </c>
      <c r="R451" s="1" t="s">
        <v>1403</v>
      </c>
      <c r="S451" s="1"/>
      <c r="T451" s="1"/>
    </row>
    <row r="452" spans="1:20">
      <c r="A452" s="1">
        <v>467</v>
      </c>
      <c r="B452" s="1" t="s">
        <v>803</v>
      </c>
      <c r="C452" s="1" t="s">
        <v>804</v>
      </c>
      <c r="D452" s="1">
        <v>315</v>
      </c>
      <c r="E452" s="1" t="s">
        <v>134</v>
      </c>
      <c r="F452" s="1" t="s">
        <v>1935</v>
      </c>
      <c r="G452" s="1"/>
      <c r="H452" s="5">
        <v>200000</v>
      </c>
      <c r="I452" s="6">
        <v>11290</v>
      </c>
      <c r="J452" s="5">
        <v>18760</v>
      </c>
      <c r="K452" s="5">
        <v>26920</v>
      </c>
      <c r="L452" s="5">
        <v>27770</v>
      </c>
      <c r="M452" s="5">
        <f t="shared" si="14"/>
        <v>84740</v>
      </c>
      <c r="N452" s="5"/>
      <c r="O452" s="8">
        <f t="shared" si="15"/>
        <v>115260</v>
      </c>
      <c r="P452" s="7" t="s">
        <v>863</v>
      </c>
      <c r="Q452" s="3" t="s">
        <v>864</v>
      </c>
      <c r="R452" s="1" t="s">
        <v>1404</v>
      </c>
      <c r="S452" s="1"/>
      <c r="T452" s="1"/>
    </row>
    <row r="453" spans="1:20">
      <c r="A453" s="1">
        <v>468</v>
      </c>
      <c r="B453" s="1" t="s">
        <v>803</v>
      </c>
      <c r="C453" s="1" t="s">
        <v>804</v>
      </c>
      <c r="D453" s="1">
        <v>315</v>
      </c>
      <c r="E453" s="1" t="s">
        <v>136</v>
      </c>
      <c r="F453" s="1" t="s">
        <v>1936</v>
      </c>
      <c r="G453" s="1"/>
      <c r="H453" s="5">
        <v>200000</v>
      </c>
      <c r="I453" s="6">
        <v>11290</v>
      </c>
      <c r="J453" s="5">
        <v>18760</v>
      </c>
      <c r="K453" s="5">
        <v>26920</v>
      </c>
      <c r="L453" s="5">
        <v>27770</v>
      </c>
      <c r="M453" s="5">
        <f t="shared" si="14"/>
        <v>84740</v>
      </c>
      <c r="N453" s="5"/>
      <c r="O453" s="8">
        <f t="shared" si="15"/>
        <v>115260</v>
      </c>
      <c r="P453" s="5" t="s">
        <v>34</v>
      </c>
      <c r="Q453" s="1" t="s">
        <v>865</v>
      </c>
      <c r="R453" s="1" t="s">
        <v>1178</v>
      </c>
      <c r="S453" s="1"/>
      <c r="T453" s="1"/>
    </row>
    <row r="454" spans="1:20">
      <c r="A454" s="1">
        <v>469</v>
      </c>
      <c r="B454" s="1" t="s">
        <v>803</v>
      </c>
      <c r="C454" s="1" t="s">
        <v>804</v>
      </c>
      <c r="D454" s="1">
        <v>316</v>
      </c>
      <c r="E454" s="1" t="s">
        <v>138</v>
      </c>
      <c r="F454" s="1" t="s">
        <v>1937</v>
      </c>
      <c r="G454" s="1"/>
      <c r="H454" s="5">
        <v>200000</v>
      </c>
      <c r="I454" s="6">
        <v>7610</v>
      </c>
      <c r="J454" s="5">
        <v>12300</v>
      </c>
      <c r="K454" s="5">
        <v>12690</v>
      </c>
      <c r="L454" s="5">
        <v>24630</v>
      </c>
      <c r="M454" s="5">
        <f t="shared" si="14"/>
        <v>57230</v>
      </c>
      <c r="N454" s="5"/>
      <c r="O454" s="8">
        <f t="shared" si="15"/>
        <v>142770</v>
      </c>
      <c r="P454" s="5" t="s">
        <v>34</v>
      </c>
      <c r="Q454" s="1" t="s">
        <v>866</v>
      </c>
      <c r="R454" s="1" t="s">
        <v>1405</v>
      </c>
      <c r="S454" s="1"/>
      <c r="T454" s="1"/>
    </row>
    <row r="455" spans="1:20">
      <c r="A455" s="1">
        <v>470</v>
      </c>
      <c r="B455" s="1" t="s">
        <v>803</v>
      </c>
      <c r="C455" s="1" t="s">
        <v>804</v>
      </c>
      <c r="D455" s="1">
        <v>316</v>
      </c>
      <c r="E455" s="1" t="s">
        <v>140</v>
      </c>
      <c r="F455" s="1" t="s">
        <v>1938</v>
      </c>
      <c r="G455" s="1"/>
      <c r="H455" s="5">
        <v>200000</v>
      </c>
      <c r="I455" s="6">
        <v>7610</v>
      </c>
      <c r="J455" s="5">
        <v>12300</v>
      </c>
      <c r="K455" s="5">
        <v>12690</v>
      </c>
      <c r="L455" s="5">
        <v>24630</v>
      </c>
      <c r="M455" s="5">
        <f t="shared" si="14"/>
        <v>57230</v>
      </c>
      <c r="N455" s="5"/>
      <c r="O455" s="8">
        <f t="shared" si="15"/>
        <v>142770</v>
      </c>
      <c r="P455" s="5" t="s">
        <v>34</v>
      </c>
      <c r="Q455" s="1" t="s">
        <v>867</v>
      </c>
      <c r="R455" s="1" t="s">
        <v>1406</v>
      </c>
      <c r="S455" s="1"/>
      <c r="T455" s="1"/>
    </row>
    <row r="456" spans="1:20">
      <c r="A456" s="1">
        <v>471</v>
      </c>
      <c r="B456" s="1" t="s">
        <v>803</v>
      </c>
      <c r="C456" s="1" t="s">
        <v>804</v>
      </c>
      <c r="D456" s="1">
        <v>317</v>
      </c>
      <c r="E456" s="1" t="s">
        <v>142</v>
      </c>
      <c r="F456" s="1" t="s">
        <v>1939</v>
      </c>
      <c r="G456" s="1"/>
      <c r="H456" s="5">
        <v>200000</v>
      </c>
      <c r="I456" s="6">
        <v>9760</v>
      </c>
      <c r="J456" s="5">
        <v>12430</v>
      </c>
      <c r="K456" s="5">
        <v>13940</v>
      </c>
      <c r="L456" s="5">
        <v>17280</v>
      </c>
      <c r="M456" s="5">
        <f t="shared" si="14"/>
        <v>53410</v>
      </c>
      <c r="N456" s="5"/>
      <c r="O456" s="8">
        <f t="shared" si="15"/>
        <v>146590</v>
      </c>
      <c r="P456" s="7" t="s">
        <v>868</v>
      </c>
      <c r="Q456" s="3" t="s">
        <v>869</v>
      </c>
      <c r="R456" s="1" t="s">
        <v>1200</v>
      </c>
      <c r="S456" s="1"/>
      <c r="T456" s="1"/>
    </row>
    <row r="457" spans="1:20">
      <c r="A457" s="1">
        <v>472</v>
      </c>
      <c r="B457" s="1" t="s">
        <v>803</v>
      </c>
      <c r="C457" s="1" t="s">
        <v>804</v>
      </c>
      <c r="D457" s="1">
        <v>317</v>
      </c>
      <c r="E457" s="1" t="s">
        <v>144</v>
      </c>
      <c r="F457" s="1" t="s">
        <v>1940</v>
      </c>
      <c r="G457" s="1"/>
      <c r="H457" s="5">
        <v>200000</v>
      </c>
      <c r="I457" s="6">
        <v>9760</v>
      </c>
      <c r="J457" s="5">
        <v>12430</v>
      </c>
      <c r="K457" s="5">
        <v>13940</v>
      </c>
      <c r="L457" s="5">
        <v>17280</v>
      </c>
      <c r="M457" s="5">
        <f t="shared" si="14"/>
        <v>53410</v>
      </c>
      <c r="N457" s="5"/>
      <c r="O457" s="8">
        <f t="shared" si="15"/>
        <v>146590</v>
      </c>
      <c r="P457" s="5" t="s">
        <v>37</v>
      </c>
      <c r="Q457" s="1" t="s">
        <v>870</v>
      </c>
      <c r="R457" s="1" t="s">
        <v>1407</v>
      </c>
      <c r="S457" s="1"/>
      <c r="T457" s="1"/>
    </row>
    <row r="458" spans="1:20">
      <c r="A458" s="1">
        <v>473</v>
      </c>
      <c r="B458" s="1" t="s">
        <v>803</v>
      </c>
      <c r="C458" s="1" t="s">
        <v>804</v>
      </c>
      <c r="D458" s="1">
        <v>318</v>
      </c>
      <c r="E458" s="1" t="s">
        <v>146</v>
      </c>
      <c r="F458" s="1" t="s">
        <v>1941</v>
      </c>
      <c r="G458" s="1"/>
      <c r="H458" s="5">
        <v>200000</v>
      </c>
      <c r="I458" s="6">
        <v>16970</v>
      </c>
      <c r="J458" s="5">
        <v>24010</v>
      </c>
      <c r="K458" s="5">
        <v>28030</v>
      </c>
      <c r="L458" s="5">
        <v>27130</v>
      </c>
      <c r="M458" s="5">
        <f t="shared" si="14"/>
        <v>96140</v>
      </c>
      <c r="N458" s="5"/>
      <c r="O458" s="8">
        <f t="shared" si="15"/>
        <v>103860</v>
      </c>
      <c r="P458" s="5" t="s">
        <v>211</v>
      </c>
      <c r="Q458" s="1" t="s">
        <v>871</v>
      </c>
      <c r="R458" s="1" t="s">
        <v>1408</v>
      </c>
      <c r="S458" s="1"/>
      <c r="T458" s="1"/>
    </row>
    <row r="459" spans="1:20">
      <c r="A459" s="1">
        <v>474</v>
      </c>
      <c r="B459" s="1" t="s">
        <v>803</v>
      </c>
      <c r="C459" s="1" t="s">
        <v>804</v>
      </c>
      <c r="D459" s="1">
        <v>318</v>
      </c>
      <c r="E459" s="1" t="s">
        <v>148</v>
      </c>
      <c r="F459" s="1" t="s">
        <v>1942</v>
      </c>
      <c r="G459" s="1"/>
      <c r="H459" s="5">
        <v>200000</v>
      </c>
      <c r="I459" s="6">
        <v>16970</v>
      </c>
      <c r="J459" s="5">
        <v>24010</v>
      </c>
      <c r="K459" s="5">
        <v>28030</v>
      </c>
      <c r="L459" s="5">
        <v>27130</v>
      </c>
      <c r="M459" s="5">
        <f t="shared" si="14"/>
        <v>96140</v>
      </c>
      <c r="N459" s="5"/>
      <c r="O459" s="8">
        <f t="shared" si="15"/>
        <v>103860</v>
      </c>
      <c r="P459" s="5" t="s">
        <v>34</v>
      </c>
      <c r="Q459" s="1" t="s">
        <v>872</v>
      </c>
      <c r="R459" s="1" t="s">
        <v>1409</v>
      </c>
      <c r="S459" s="1"/>
      <c r="T459" s="1"/>
    </row>
    <row r="460" spans="1:20">
      <c r="A460" s="1">
        <v>475</v>
      </c>
      <c r="B460" s="1" t="s">
        <v>803</v>
      </c>
      <c r="C460" s="1" t="s">
        <v>804</v>
      </c>
      <c r="D460" s="1">
        <v>401</v>
      </c>
      <c r="E460" s="1" t="s">
        <v>162</v>
      </c>
      <c r="F460" s="1" t="s">
        <v>1943</v>
      </c>
      <c r="G460" s="1"/>
      <c r="H460" s="5">
        <v>200000</v>
      </c>
      <c r="I460" s="6">
        <v>10300</v>
      </c>
      <c r="J460" s="5">
        <v>11990</v>
      </c>
      <c r="K460" s="5">
        <v>15440</v>
      </c>
      <c r="L460" s="5">
        <v>15940</v>
      </c>
      <c r="M460" s="5">
        <f t="shared" si="14"/>
        <v>53670</v>
      </c>
      <c r="N460" s="5"/>
      <c r="O460" s="8">
        <f t="shared" si="15"/>
        <v>146330</v>
      </c>
      <c r="P460" s="5" t="s">
        <v>34</v>
      </c>
      <c r="Q460" s="1" t="s">
        <v>873</v>
      </c>
      <c r="R460" s="1" t="s">
        <v>1410</v>
      </c>
      <c r="S460" s="1"/>
      <c r="T460" s="1"/>
    </row>
    <row r="461" spans="1:20">
      <c r="A461" s="1">
        <v>476</v>
      </c>
      <c r="B461" s="1" t="s">
        <v>803</v>
      </c>
      <c r="C461" s="1" t="s">
        <v>804</v>
      </c>
      <c r="D461" s="1">
        <v>402</v>
      </c>
      <c r="E461" s="1" t="s">
        <v>164</v>
      </c>
      <c r="F461" s="1" t="s">
        <v>1944</v>
      </c>
      <c r="G461" s="1"/>
      <c r="H461" s="5">
        <v>200000</v>
      </c>
      <c r="I461" s="6">
        <v>28580</v>
      </c>
      <c r="J461" s="5">
        <v>33260</v>
      </c>
      <c r="K461" s="5">
        <v>35220</v>
      </c>
      <c r="L461" s="5">
        <v>39960</v>
      </c>
      <c r="M461" s="5">
        <f t="shared" si="14"/>
        <v>137020</v>
      </c>
      <c r="N461" s="5"/>
      <c r="O461" s="8">
        <f t="shared" si="15"/>
        <v>62980</v>
      </c>
      <c r="P461" s="5" t="s">
        <v>27</v>
      </c>
      <c r="Q461" s="1" t="s">
        <v>874</v>
      </c>
      <c r="R461" s="1" t="s">
        <v>1309</v>
      </c>
      <c r="S461" s="1"/>
      <c r="T461" s="1"/>
    </row>
    <row r="462" spans="1:20">
      <c r="A462" s="1">
        <v>477</v>
      </c>
      <c r="B462" s="1" t="s">
        <v>803</v>
      </c>
      <c r="C462" s="1" t="s">
        <v>804</v>
      </c>
      <c r="D462" s="1">
        <v>403</v>
      </c>
      <c r="E462" t="s">
        <v>166</v>
      </c>
      <c r="F462" s="1" t="s">
        <v>1945</v>
      </c>
      <c r="H462" s="5">
        <v>200000</v>
      </c>
      <c r="I462" s="6">
        <v>6750</v>
      </c>
      <c r="J462" s="5">
        <v>8320</v>
      </c>
      <c r="K462" s="5">
        <v>9510</v>
      </c>
      <c r="L462" s="5">
        <v>26290</v>
      </c>
      <c r="M462" s="5">
        <f t="shared" si="14"/>
        <v>50870</v>
      </c>
      <c r="N462" s="5"/>
      <c r="O462" s="8">
        <f t="shared" si="15"/>
        <v>149130</v>
      </c>
      <c r="P462" s="5">
        <v>90</v>
      </c>
      <c r="Q462" s="1" t="s">
        <v>875</v>
      </c>
      <c r="R462" s="1" t="s">
        <v>1411</v>
      </c>
      <c r="S462" s="1"/>
      <c r="T462" s="1"/>
    </row>
    <row r="463" spans="1:20">
      <c r="A463" s="1">
        <v>478</v>
      </c>
      <c r="B463" s="1" t="s">
        <v>803</v>
      </c>
      <c r="C463" s="1" t="s">
        <v>804</v>
      </c>
      <c r="D463" s="1">
        <v>404</v>
      </c>
      <c r="E463" s="1" t="s">
        <v>168</v>
      </c>
      <c r="F463" s="1" t="s">
        <v>1946</v>
      </c>
      <c r="G463" s="1"/>
      <c r="H463" s="5">
        <v>200000</v>
      </c>
      <c r="I463" s="6">
        <v>12100</v>
      </c>
      <c r="J463" s="5">
        <v>7860</v>
      </c>
      <c r="K463" s="5">
        <v>12000</v>
      </c>
      <c r="L463" s="5">
        <v>25680</v>
      </c>
      <c r="M463" s="5">
        <f t="shared" si="14"/>
        <v>57640</v>
      </c>
      <c r="N463" s="5"/>
      <c r="O463" s="8">
        <f t="shared" si="15"/>
        <v>142360</v>
      </c>
      <c r="P463" s="5" t="s">
        <v>24</v>
      </c>
      <c r="Q463" s="1" t="s">
        <v>876</v>
      </c>
      <c r="R463" s="1" t="s">
        <v>1412</v>
      </c>
      <c r="S463" s="1"/>
      <c r="T463" s="1"/>
    </row>
    <row r="464" spans="1:20">
      <c r="A464" s="1">
        <v>479</v>
      </c>
      <c r="B464" s="1" t="s">
        <v>803</v>
      </c>
      <c r="C464" s="1" t="s">
        <v>804</v>
      </c>
      <c r="D464" s="1">
        <v>405</v>
      </c>
      <c r="E464" s="1" t="s">
        <v>170</v>
      </c>
      <c r="F464" s="1" t="s">
        <v>1947</v>
      </c>
      <c r="G464" s="1"/>
      <c r="H464" s="5">
        <v>200000</v>
      </c>
      <c r="I464" s="6">
        <v>14520</v>
      </c>
      <c r="J464" s="5">
        <v>24360</v>
      </c>
      <c r="K464" s="5">
        <v>26020</v>
      </c>
      <c r="L464" s="5">
        <v>30450</v>
      </c>
      <c r="M464" s="5">
        <f t="shared" si="14"/>
        <v>95350</v>
      </c>
      <c r="N464" s="5"/>
      <c r="O464" s="8">
        <f t="shared" si="15"/>
        <v>104650</v>
      </c>
      <c r="P464" s="7" t="s">
        <v>863</v>
      </c>
      <c r="Q464" s="3" t="s">
        <v>877</v>
      </c>
      <c r="R464" s="1" t="s">
        <v>1413</v>
      </c>
      <c r="S464" s="1"/>
      <c r="T464" s="1"/>
    </row>
    <row r="465" spans="1:21">
      <c r="A465" s="1">
        <v>480</v>
      </c>
      <c r="B465" s="1" t="s">
        <v>803</v>
      </c>
      <c r="C465" s="1" t="s">
        <v>804</v>
      </c>
      <c r="D465" s="1">
        <v>406</v>
      </c>
      <c r="E465" s="1" t="s">
        <v>173</v>
      </c>
      <c r="F465" s="1" t="s">
        <v>1948</v>
      </c>
      <c r="G465" s="1"/>
      <c r="H465" s="5">
        <v>200000</v>
      </c>
      <c r="I465" s="6">
        <v>7540</v>
      </c>
      <c r="J465" s="5">
        <v>6130</v>
      </c>
      <c r="K465" s="5">
        <v>8830</v>
      </c>
      <c r="L465" s="5">
        <v>15690</v>
      </c>
      <c r="M465" s="5">
        <f t="shared" si="14"/>
        <v>38190</v>
      </c>
      <c r="N465" s="5"/>
      <c r="O465" s="8">
        <f t="shared" si="15"/>
        <v>161810</v>
      </c>
      <c r="P465" s="5" t="s">
        <v>37</v>
      </c>
      <c r="Q465" s="1" t="s">
        <v>878</v>
      </c>
      <c r="R465" s="1" t="s">
        <v>1414</v>
      </c>
      <c r="S465" s="1"/>
      <c r="T465" s="1"/>
    </row>
    <row r="466" spans="1:21">
      <c r="A466" s="1">
        <v>481</v>
      </c>
      <c r="B466" s="1" t="s">
        <v>803</v>
      </c>
      <c r="C466" s="1" t="s">
        <v>804</v>
      </c>
      <c r="D466" s="1">
        <v>406</v>
      </c>
      <c r="E466" s="1" t="s">
        <v>175</v>
      </c>
      <c r="F466" s="1" t="s">
        <v>1949</v>
      </c>
      <c r="G466" s="1"/>
      <c r="H466" s="5">
        <v>200000</v>
      </c>
      <c r="I466" s="6">
        <v>7540</v>
      </c>
      <c r="J466" s="5">
        <v>6130</v>
      </c>
      <c r="K466" s="5">
        <v>8830</v>
      </c>
      <c r="L466" s="5">
        <v>15690</v>
      </c>
      <c r="M466" s="5">
        <f t="shared" si="14"/>
        <v>38190</v>
      </c>
      <c r="N466" s="5"/>
      <c r="O466" s="8">
        <f t="shared" si="15"/>
        <v>161810</v>
      </c>
      <c r="P466" s="7" t="s">
        <v>863</v>
      </c>
      <c r="Q466" s="3" t="s">
        <v>879</v>
      </c>
      <c r="R466" s="1" t="s">
        <v>1415</v>
      </c>
      <c r="S466" s="1"/>
      <c r="T466" s="1"/>
    </row>
    <row r="467" spans="1:21">
      <c r="A467" s="1">
        <v>482</v>
      </c>
      <c r="B467" s="1" t="s">
        <v>803</v>
      </c>
      <c r="C467" s="1" t="s">
        <v>804</v>
      </c>
      <c r="D467" s="1">
        <v>407</v>
      </c>
      <c r="E467" s="1" t="s">
        <v>880</v>
      </c>
      <c r="F467" s="1" t="s">
        <v>1950</v>
      </c>
      <c r="G467" s="1"/>
      <c r="H467" s="5">
        <v>200000</v>
      </c>
      <c r="I467" s="6">
        <f>3400*2</f>
        <v>6800</v>
      </c>
      <c r="J467" s="5">
        <f>3190*2</f>
        <v>6380</v>
      </c>
      <c r="K467" s="5">
        <f>5090*2</f>
        <v>10180</v>
      </c>
      <c r="L467" s="5">
        <f>7820*2</f>
        <v>15640</v>
      </c>
      <c r="M467" s="5">
        <f t="shared" si="14"/>
        <v>39000</v>
      </c>
      <c r="N467" s="5"/>
      <c r="O467" s="8">
        <f t="shared" si="15"/>
        <v>161000</v>
      </c>
      <c r="P467" s="7">
        <v>90</v>
      </c>
      <c r="Q467" s="3" t="s">
        <v>881</v>
      </c>
      <c r="R467" s="1" t="s">
        <v>1101</v>
      </c>
      <c r="S467" s="1"/>
      <c r="T467" s="1"/>
    </row>
    <row r="468" spans="1:21">
      <c r="A468" s="1">
        <v>483</v>
      </c>
      <c r="B468" s="1" t="s">
        <v>803</v>
      </c>
      <c r="C468" s="1" t="s">
        <v>804</v>
      </c>
      <c r="D468" s="1">
        <v>407</v>
      </c>
      <c r="E468" s="1" t="s">
        <v>179</v>
      </c>
      <c r="F468" s="1" t="s">
        <v>1101</v>
      </c>
      <c r="G468" s="1"/>
      <c r="H468" s="5">
        <v>0</v>
      </c>
      <c r="I468" s="6"/>
      <c r="J468" s="5"/>
      <c r="K468" s="5"/>
      <c r="L468" s="5"/>
      <c r="M468" s="5">
        <f t="shared" si="14"/>
        <v>0</v>
      </c>
      <c r="N468" s="5"/>
      <c r="O468" s="8">
        <f t="shared" si="15"/>
        <v>0</v>
      </c>
      <c r="P468" s="7"/>
      <c r="Q468" s="3"/>
      <c r="R468" s="1" t="s">
        <v>1101</v>
      </c>
      <c r="S468" s="1"/>
      <c r="T468" s="1"/>
    </row>
    <row r="469" spans="1:21">
      <c r="A469" s="1">
        <v>484</v>
      </c>
      <c r="B469" s="1" t="s">
        <v>803</v>
      </c>
      <c r="C469" s="1" t="s">
        <v>804</v>
      </c>
      <c r="D469" s="1">
        <v>408</v>
      </c>
      <c r="E469" s="1" t="s">
        <v>181</v>
      </c>
      <c r="F469" s="1" t="s">
        <v>1951</v>
      </c>
      <c r="G469" s="1"/>
      <c r="H469" s="5">
        <v>200000</v>
      </c>
      <c r="I469" s="6">
        <v>27220</v>
      </c>
      <c r="J469" s="5">
        <v>16610</v>
      </c>
      <c r="K469" s="5">
        <v>44240</v>
      </c>
      <c r="L469" s="5">
        <v>52870</v>
      </c>
      <c r="M469" s="5">
        <f t="shared" si="14"/>
        <v>140940</v>
      </c>
      <c r="N469" s="5"/>
      <c r="O469" s="8">
        <f t="shared" si="15"/>
        <v>59060</v>
      </c>
      <c r="P469" s="22" t="s">
        <v>34</v>
      </c>
      <c r="Q469" s="22" t="s">
        <v>882</v>
      </c>
      <c r="R469" s="22" t="s">
        <v>1145</v>
      </c>
      <c r="S469" s="1"/>
      <c r="T469" s="1"/>
    </row>
    <row r="470" spans="1:21">
      <c r="A470" s="1">
        <v>485</v>
      </c>
      <c r="B470" s="1" t="s">
        <v>803</v>
      </c>
      <c r="C470" s="1" t="s">
        <v>804</v>
      </c>
      <c r="D470" s="1">
        <v>408</v>
      </c>
      <c r="E470" s="1" t="s">
        <v>182</v>
      </c>
      <c r="F470" s="1" t="s">
        <v>1952</v>
      </c>
      <c r="G470" s="1"/>
      <c r="H470" s="5">
        <v>200000</v>
      </c>
      <c r="I470" s="6">
        <v>27220</v>
      </c>
      <c r="J470" s="5">
        <v>16610</v>
      </c>
      <c r="K470" s="5">
        <v>44240</v>
      </c>
      <c r="L470" s="5">
        <v>52870</v>
      </c>
      <c r="M470" s="5">
        <f t="shared" si="14"/>
        <v>140940</v>
      </c>
      <c r="N470" s="5"/>
      <c r="O470" s="8">
        <f t="shared" si="15"/>
        <v>59060</v>
      </c>
      <c r="P470" s="7" t="s">
        <v>1082</v>
      </c>
      <c r="Q470" s="3" t="s">
        <v>1083</v>
      </c>
      <c r="R470" s="1" t="s">
        <v>1416</v>
      </c>
      <c r="S470" s="1" t="s">
        <v>1084</v>
      </c>
      <c r="T470" s="1"/>
    </row>
    <row r="471" spans="1:21">
      <c r="A471" s="1">
        <v>486</v>
      </c>
      <c r="B471" s="1" t="s">
        <v>803</v>
      </c>
      <c r="C471" s="1" t="s">
        <v>804</v>
      </c>
      <c r="D471" s="1">
        <v>409</v>
      </c>
      <c r="E471" s="1" t="s">
        <v>184</v>
      </c>
      <c r="F471" s="1" t="s">
        <v>1953</v>
      </c>
      <c r="G471" s="1"/>
      <c r="H471" s="5">
        <v>200000</v>
      </c>
      <c r="I471" s="6">
        <v>12650</v>
      </c>
      <c r="J471" s="5">
        <v>8460</v>
      </c>
      <c r="K471" s="5">
        <v>15510</v>
      </c>
      <c r="L471" s="5">
        <v>15560</v>
      </c>
      <c r="M471" s="5">
        <f t="shared" si="14"/>
        <v>52180</v>
      </c>
      <c r="N471" s="5"/>
      <c r="O471" s="8">
        <f t="shared" si="15"/>
        <v>147820</v>
      </c>
      <c r="P471" s="5" t="s">
        <v>34</v>
      </c>
      <c r="Q471" s="1" t="s">
        <v>883</v>
      </c>
      <c r="R471" s="1" t="s">
        <v>1255</v>
      </c>
      <c r="S471" s="1"/>
      <c r="T471" s="1"/>
    </row>
    <row r="472" spans="1:21">
      <c r="A472" s="1">
        <v>487</v>
      </c>
      <c r="B472" s="1" t="s">
        <v>803</v>
      </c>
      <c r="C472" s="1" t="s">
        <v>804</v>
      </c>
      <c r="D472" s="1">
        <v>409</v>
      </c>
      <c r="E472" t="s">
        <v>186</v>
      </c>
      <c r="F472" s="1" t="s">
        <v>1954</v>
      </c>
      <c r="H472" s="5">
        <v>200000</v>
      </c>
      <c r="I472" s="6">
        <v>12650</v>
      </c>
      <c r="J472" s="5">
        <v>8460</v>
      </c>
      <c r="K472" s="5">
        <v>15510</v>
      </c>
      <c r="L472" s="5">
        <v>15560</v>
      </c>
      <c r="M472" s="5">
        <f t="shared" si="14"/>
        <v>52180</v>
      </c>
      <c r="N472" s="5"/>
      <c r="O472" s="8">
        <f t="shared" si="15"/>
        <v>147820</v>
      </c>
      <c r="P472" s="5" t="s">
        <v>34</v>
      </c>
      <c r="Q472" s="1" t="s">
        <v>884</v>
      </c>
      <c r="R472" s="1" t="s">
        <v>1411</v>
      </c>
      <c r="S472" s="1"/>
      <c r="T472" s="1"/>
    </row>
    <row r="473" spans="1:21">
      <c r="A473" s="1">
        <v>488</v>
      </c>
      <c r="B473" s="1" t="s">
        <v>803</v>
      </c>
      <c r="C473" s="1" t="s">
        <v>804</v>
      </c>
      <c r="D473" s="1">
        <v>410</v>
      </c>
      <c r="E473" s="1" t="s">
        <v>188</v>
      </c>
      <c r="F473" s="1" t="s">
        <v>1955</v>
      </c>
      <c r="G473" s="1"/>
      <c r="H473" s="5">
        <v>200000</v>
      </c>
      <c r="I473" s="6">
        <v>10840</v>
      </c>
      <c r="J473" s="5">
        <v>13980</v>
      </c>
      <c r="K473" s="5">
        <v>18700</v>
      </c>
      <c r="L473" s="5">
        <f>56890</f>
        <v>56890</v>
      </c>
      <c r="M473" s="5">
        <f t="shared" si="14"/>
        <v>100410</v>
      </c>
      <c r="N473" s="5"/>
      <c r="O473" s="8">
        <f t="shared" si="15"/>
        <v>99590</v>
      </c>
      <c r="P473" s="5" t="s">
        <v>27</v>
      </c>
      <c r="Q473" s="1" t="s">
        <v>885</v>
      </c>
      <c r="R473" s="1" t="s">
        <v>1417</v>
      </c>
      <c r="S473" s="1"/>
      <c r="T473" s="1"/>
      <c r="U473" s="4"/>
    </row>
    <row r="474" spans="1:21">
      <c r="A474" s="1">
        <v>489</v>
      </c>
      <c r="B474" s="1" t="s">
        <v>803</v>
      </c>
      <c r="C474" s="1" t="s">
        <v>804</v>
      </c>
      <c r="D474" s="1">
        <v>410</v>
      </c>
      <c r="E474" s="1" t="s">
        <v>190</v>
      </c>
      <c r="F474" s="1" t="s">
        <v>1956</v>
      </c>
      <c r="G474" s="1"/>
      <c r="H474" s="5">
        <v>200000</v>
      </c>
      <c r="I474" s="6">
        <v>23150</v>
      </c>
      <c r="J474" s="5">
        <v>17970</v>
      </c>
      <c r="K474" s="5">
        <v>56230</v>
      </c>
      <c r="L474" s="5">
        <f>56890</f>
        <v>56890</v>
      </c>
      <c r="M474" s="5">
        <f t="shared" si="14"/>
        <v>154240</v>
      </c>
      <c r="N474" s="5"/>
      <c r="O474" s="8">
        <f t="shared" si="15"/>
        <v>45760</v>
      </c>
      <c r="P474" s="5" t="s">
        <v>57</v>
      </c>
      <c r="Q474" s="1" t="s">
        <v>886</v>
      </c>
      <c r="R474" s="1" t="s">
        <v>1418</v>
      </c>
      <c r="S474" s="1"/>
      <c r="T474" s="1"/>
    </row>
    <row r="475" spans="1:21">
      <c r="A475" s="1">
        <v>490</v>
      </c>
      <c r="B475" s="1" t="s">
        <v>803</v>
      </c>
      <c r="C475" s="1" t="s">
        <v>804</v>
      </c>
      <c r="D475" s="1">
        <v>411</v>
      </c>
      <c r="E475" s="1" t="s">
        <v>192</v>
      </c>
      <c r="F475" s="1" t="s">
        <v>1957</v>
      </c>
      <c r="G475" s="1"/>
      <c r="H475" s="5">
        <v>200000</v>
      </c>
      <c r="I475" s="6">
        <v>9340</v>
      </c>
      <c r="J475" s="5">
        <v>7340</v>
      </c>
      <c r="K475" s="5">
        <v>8960</v>
      </c>
      <c r="L475" s="5">
        <v>14410</v>
      </c>
      <c r="M475" s="5">
        <f t="shared" si="14"/>
        <v>40050</v>
      </c>
      <c r="N475" s="5"/>
      <c r="O475" s="8">
        <f t="shared" si="15"/>
        <v>159950</v>
      </c>
      <c r="P475" s="5" t="s">
        <v>43</v>
      </c>
      <c r="Q475" s="1" t="s">
        <v>887</v>
      </c>
      <c r="R475" s="1" t="s">
        <v>1419</v>
      </c>
      <c r="S475" s="1"/>
      <c r="T475" s="1"/>
    </row>
    <row r="476" spans="1:21">
      <c r="A476" s="1">
        <v>491</v>
      </c>
      <c r="B476" s="1" t="s">
        <v>803</v>
      </c>
      <c r="C476" s="1" t="s">
        <v>804</v>
      </c>
      <c r="D476" s="1">
        <v>411</v>
      </c>
      <c r="E476" s="1" t="s">
        <v>194</v>
      </c>
      <c r="F476" s="1" t="s">
        <v>1958</v>
      </c>
      <c r="G476" s="1"/>
      <c r="H476" s="5">
        <v>200000</v>
      </c>
      <c r="I476" s="6">
        <v>9340</v>
      </c>
      <c r="J476" s="5">
        <v>7340</v>
      </c>
      <c r="K476" s="5">
        <v>8960</v>
      </c>
      <c r="L476" s="5">
        <v>14410</v>
      </c>
      <c r="M476" s="5">
        <f t="shared" si="14"/>
        <v>40050</v>
      </c>
      <c r="N476" s="5"/>
      <c r="O476" s="8">
        <f t="shared" si="15"/>
        <v>159950</v>
      </c>
      <c r="P476" s="5" t="s">
        <v>27</v>
      </c>
      <c r="Q476" s="1" t="s">
        <v>888</v>
      </c>
      <c r="R476" s="1" t="s">
        <v>1153</v>
      </c>
      <c r="S476" s="1"/>
      <c r="T476" s="1"/>
    </row>
    <row r="477" spans="1:21">
      <c r="A477" s="1">
        <v>492</v>
      </c>
      <c r="B477" s="1" t="s">
        <v>803</v>
      </c>
      <c r="C477" s="1" t="s">
        <v>804</v>
      </c>
      <c r="D477" s="1">
        <v>412</v>
      </c>
      <c r="E477" s="1" t="s">
        <v>196</v>
      </c>
      <c r="F477" s="1" t="s">
        <v>1959</v>
      </c>
      <c r="G477" s="1"/>
      <c r="H477" s="5">
        <v>200000</v>
      </c>
      <c r="I477" s="6">
        <v>15260</v>
      </c>
      <c r="J477" s="5">
        <v>18160</v>
      </c>
      <c r="K477" s="5">
        <v>32760</v>
      </c>
      <c r="L477" s="5">
        <v>42240</v>
      </c>
      <c r="M477" s="5">
        <f t="shared" si="14"/>
        <v>108420</v>
      </c>
      <c r="N477" s="5"/>
      <c r="O477" s="8">
        <f t="shared" si="15"/>
        <v>91580</v>
      </c>
      <c r="P477" s="5" t="s">
        <v>37</v>
      </c>
      <c r="Q477" s="1" t="s">
        <v>889</v>
      </c>
      <c r="R477" s="1" t="s">
        <v>1420</v>
      </c>
      <c r="S477" s="1"/>
      <c r="T477" s="1"/>
    </row>
    <row r="478" spans="1:21">
      <c r="A478" s="1">
        <v>493</v>
      </c>
      <c r="B478" s="1" t="s">
        <v>803</v>
      </c>
      <c r="C478" s="1" t="s">
        <v>804</v>
      </c>
      <c r="D478" s="1">
        <v>412</v>
      </c>
      <c r="E478" s="1" t="s">
        <v>198</v>
      </c>
      <c r="F478" s="1" t="s">
        <v>1960</v>
      </c>
      <c r="G478" s="1"/>
      <c r="H478" s="5">
        <v>200000</v>
      </c>
      <c r="I478" s="6">
        <v>15260</v>
      </c>
      <c r="J478" s="5">
        <v>18160</v>
      </c>
      <c r="K478" s="5">
        <v>32760</v>
      </c>
      <c r="L478" s="5">
        <v>42240</v>
      </c>
      <c r="M478" s="5">
        <f t="shared" si="14"/>
        <v>108420</v>
      </c>
      <c r="N478" s="5"/>
      <c r="O478" s="8">
        <f t="shared" si="15"/>
        <v>91580</v>
      </c>
      <c r="P478" s="5" t="s">
        <v>34</v>
      </c>
      <c r="Q478" s="1" t="s">
        <v>890</v>
      </c>
      <c r="R478" s="1" t="s">
        <v>1111</v>
      </c>
      <c r="S478" s="1"/>
      <c r="T478" s="1"/>
    </row>
    <row r="479" spans="1:21">
      <c r="A479" s="1">
        <v>494</v>
      </c>
      <c r="B479" s="1" t="s">
        <v>803</v>
      </c>
      <c r="C479" s="1" t="s">
        <v>804</v>
      </c>
      <c r="D479" s="1">
        <v>413</v>
      </c>
      <c r="E479" s="1" t="s">
        <v>200</v>
      </c>
      <c r="F479" s="1" t="s">
        <v>1961</v>
      </c>
      <c r="G479" s="1"/>
      <c r="H479" s="5">
        <v>200000</v>
      </c>
      <c r="I479" s="6">
        <v>7810</v>
      </c>
      <c r="J479" s="5">
        <v>13780</v>
      </c>
      <c r="K479" s="5">
        <v>22170</v>
      </c>
      <c r="L479" s="5">
        <v>23750</v>
      </c>
      <c r="M479" s="5">
        <f t="shared" si="14"/>
        <v>67510</v>
      </c>
      <c r="N479" s="5"/>
      <c r="O479" s="8">
        <f t="shared" si="15"/>
        <v>132490</v>
      </c>
      <c r="P479" s="5" t="s">
        <v>27</v>
      </c>
      <c r="Q479" s="1" t="s">
        <v>891</v>
      </c>
      <c r="R479" s="1" t="s">
        <v>1421</v>
      </c>
      <c r="S479" s="1"/>
      <c r="T479" s="1"/>
    </row>
    <row r="480" spans="1:21">
      <c r="A480" s="1">
        <v>495</v>
      </c>
      <c r="B480" s="1" t="s">
        <v>803</v>
      </c>
      <c r="C480" s="1" t="s">
        <v>804</v>
      </c>
      <c r="D480" s="1">
        <v>413</v>
      </c>
      <c r="E480" s="1" t="s">
        <v>202</v>
      </c>
      <c r="F480" s="1" t="s">
        <v>1962</v>
      </c>
      <c r="G480" s="1"/>
      <c r="H480" s="5">
        <v>200000</v>
      </c>
      <c r="I480" s="6">
        <v>7810</v>
      </c>
      <c r="J480" s="5">
        <v>13780</v>
      </c>
      <c r="K480" s="5">
        <v>22170</v>
      </c>
      <c r="L480" s="5">
        <v>23750</v>
      </c>
      <c r="M480" s="5">
        <f t="shared" si="14"/>
        <v>67510</v>
      </c>
      <c r="N480" s="5"/>
      <c r="O480" s="8">
        <f t="shared" si="15"/>
        <v>132490</v>
      </c>
      <c r="P480" s="5" t="s">
        <v>27</v>
      </c>
      <c r="Q480" s="1" t="s">
        <v>892</v>
      </c>
      <c r="R480" s="1" t="s">
        <v>1422</v>
      </c>
      <c r="S480" s="1"/>
      <c r="T480" s="1"/>
    </row>
    <row r="481" spans="1:21">
      <c r="A481" s="1">
        <v>496</v>
      </c>
      <c r="B481" s="1" t="s">
        <v>803</v>
      </c>
      <c r="C481" s="1" t="s">
        <v>804</v>
      </c>
      <c r="D481" s="1">
        <v>414</v>
      </c>
      <c r="E481" s="1" t="s">
        <v>204</v>
      </c>
      <c r="F481" s="1" t="s">
        <v>1963</v>
      </c>
      <c r="G481" s="1"/>
      <c r="H481" s="5">
        <v>200000</v>
      </c>
      <c r="I481" s="6">
        <v>19110</v>
      </c>
      <c r="J481" s="5">
        <v>11570</v>
      </c>
      <c r="K481" s="5">
        <v>16400</v>
      </c>
      <c r="L481" s="5">
        <v>16230</v>
      </c>
      <c r="M481" s="5">
        <f t="shared" si="14"/>
        <v>63310</v>
      </c>
      <c r="N481" s="5"/>
      <c r="O481" s="8">
        <f t="shared" si="15"/>
        <v>136690</v>
      </c>
      <c r="P481" s="5" t="s">
        <v>124</v>
      </c>
      <c r="Q481" s="1" t="s">
        <v>893</v>
      </c>
      <c r="R481" s="1" t="s">
        <v>1153</v>
      </c>
      <c r="S481" s="1"/>
      <c r="T481" s="1"/>
    </row>
    <row r="482" spans="1:21">
      <c r="A482" s="1">
        <v>497</v>
      </c>
      <c r="B482" s="1" t="s">
        <v>803</v>
      </c>
      <c r="C482" s="1" t="s">
        <v>804</v>
      </c>
      <c r="D482" s="1">
        <v>414</v>
      </c>
      <c r="E482" s="1" t="s">
        <v>206</v>
      </c>
      <c r="F482" s="1" t="s">
        <v>1964</v>
      </c>
      <c r="G482" s="1"/>
      <c r="H482" s="5">
        <v>200000</v>
      </c>
      <c r="I482" s="6">
        <v>19110</v>
      </c>
      <c r="J482" s="5">
        <v>11570</v>
      </c>
      <c r="K482" s="5">
        <v>16400</v>
      </c>
      <c r="L482" s="5">
        <v>16230</v>
      </c>
      <c r="M482" s="5">
        <f t="shared" si="14"/>
        <v>63310</v>
      </c>
      <c r="N482" s="5"/>
      <c r="O482" s="8">
        <f t="shared" si="15"/>
        <v>136690</v>
      </c>
      <c r="P482" s="7"/>
      <c r="Q482" s="3"/>
      <c r="R482" s="1" t="s">
        <v>1101</v>
      </c>
      <c r="S482" s="1"/>
      <c r="T482" s="1"/>
    </row>
    <row r="483" spans="1:21">
      <c r="A483" s="1">
        <v>498</v>
      </c>
      <c r="B483" s="1" t="s">
        <v>803</v>
      </c>
      <c r="C483" s="1" t="s">
        <v>804</v>
      </c>
      <c r="D483" s="1">
        <v>415</v>
      </c>
      <c r="E483" s="1" t="s">
        <v>208</v>
      </c>
      <c r="F483" s="1" t="s">
        <v>1965</v>
      </c>
      <c r="G483" s="1"/>
      <c r="H483" s="5">
        <v>200000</v>
      </c>
      <c r="I483" s="6">
        <v>0</v>
      </c>
      <c r="J483" s="5">
        <v>0</v>
      </c>
      <c r="K483" s="5">
        <v>31070</v>
      </c>
      <c r="L483" s="5">
        <v>45550</v>
      </c>
      <c r="M483" s="5">
        <f t="shared" si="14"/>
        <v>76620</v>
      </c>
      <c r="N483" s="5"/>
      <c r="O483" s="8">
        <f t="shared" si="15"/>
        <v>123380</v>
      </c>
      <c r="P483" s="5" t="s">
        <v>37</v>
      </c>
      <c r="Q483" s="1" t="s">
        <v>894</v>
      </c>
      <c r="R483" s="1" t="s">
        <v>1423</v>
      </c>
      <c r="S483" s="1"/>
      <c r="T483" s="1"/>
    </row>
    <row r="484" spans="1:21">
      <c r="A484" s="1">
        <v>499</v>
      </c>
      <c r="B484" s="1" t="s">
        <v>803</v>
      </c>
      <c r="C484" s="1" t="s">
        <v>804</v>
      </c>
      <c r="D484" s="1">
        <v>415</v>
      </c>
      <c r="E484" s="1" t="s">
        <v>210</v>
      </c>
      <c r="F484" s="1" t="s">
        <v>1966</v>
      </c>
      <c r="G484" s="1"/>
      <c r="H484" s="5">
        <v>200000</v>
      </c>
      <c r="I484" s="6">
        <v>34250</v>
      </c>
      <c r="J484" s="5">
        <f>39670*2</f>
        <v>79340</v>
      </c>
      <c r="K484" s="5">
        <v>31070</v>
      </c>
      <c r="L484" s="5">
        <v>45550</v>
      </c>
      <c r="M484" s="5">
        <f t="shared" si="14"/>
        <v>190210</v>
      </c>
      <c r="N484" s="5"/>
      <c r="O484" s="8">
        <f t="shared" si="15"/>
        <v>9790</v>
      </c>
      <c r="P484" s="5" t="s">
        <v>43</v>
      </c>
      <c r="Q484" s="1" t="s">
        <v>895</v>
      </c>
      <c r="R484" s="1" t="s">
        <v>1191</v>
      </c>
      <c r="S484" s="1"/>
      <c r="T484" s="1"/>
    </row>
    <row r="485" spans="1:21">
      <c r="A485" s="1">
        <v>500</v>
      </c>
      <c r="B485" s="1" t="s">
        <v>803</v>
      </c>
      <c r="C485" s="1" t="s">
        <v>804</v>
      </c>
      <c r="D485" s="1">
        <v>416</v>
      </c>
      <c r="E485" s="1" t="s">
        <v>213</v>
      </c>
      <c r="F485" s="1" t="s">
        <v>1101</v>
      </c>
      <c r="G485" s="1"/>
      <c r="H485" s="5"/>
      <c r="I485" s="6"/>
      <c r="J485" s="5"/>
      <c r="K485" s="5"/>
      <c r="L485" s="5"/>
      <c r="M485" s="5"/>
      <c r="N485" s="5"/>
      <c r="O485" s="8">
        <f t="shared" si="15"/>
        <v>0</v>
      </c>
      <c r="P485" s="5"/>
      <c r="Q485" s="1"/>
      <c r="R485" s="1" t="s">
        <v>1101</v>
      </c>
      <c r="S485" s="1"/>
      <c r="T485" s="1"/>
      <c r="U485" s="4"/>
    </row>
    <row r="486" spans="1:21">
      <c r="A486" s="1">
        <v>501</v>
      </c>
      <c r="B486" s="1" t="s">
        <v>803</v>
      </c>
      <c r="C486" s="1" t="s">
        <v>804</v>
      </c>
      <c r="D486" s="1">
        <v>416</v>
      </c>
      <c r="E486" s="1" t="s">
        <v>215</v>
      </c>
      <c r="F486" s="1" t="s">
        <v>1967</v>
      </c>
      <c r="G486" s="1"/>
      <c r="H486" s="5">
        <v>200000</v>
      </c>
      <c r="I486" s="6">
        <v>12070</v>
      </c>
      <c r="J486" s="5">
        <v>6410</v>
      </c>
      <c r="K486" s="5">
        <v>25700</v>
      </c>
      <c r="L486" s="5">
        <f>15890*2</f>
        <v>31780</v>
      </c>
      <c r="M486" s="5">
        <f t="shared" si="14"/>
        <v>75960</v>
      </c>
      <c r="N486" s="5"/>
      <c r="O486" s="8">
        <f t="shared" si="15"/>
        <v>124040</v>
      </c>
      <c r="P486" s="7">
        <v>90</v>
      </c>
      <c r="Q486" s="3" t="s">
        <v>896</v>
      </c>
      <c r="R486" s="1" t="s">
        <v>1145</v>
      </c>
      <c r="S486" s="1"/>
      <c r="T486" s="1"/>
    </row>
    <row r="487" spans="1:21">
      <c r="A487" s="1">
        <v>502</v>
      </c>
      <c r="B487" s="1" t="s">
        <v>803</v>
      </c>
      <c r="C487" s="1" t="s">
        <v>804</v>
      </c>
      <c r="D487" s="1">
        <v>417</v>
      </c>
      <c r="E487" s="1" t="s">
        <v>217</v>
      </c>
      <c r="F487" s="1" t="s">
        <v>1968</v>
      </c>
      <c r="G487" s="1"/>
      <c r="H487" s="5">
        <v>200000</v>
      </c>
      <c r="I487" s="6">
        <v>22430</v>
      </c>
      <c r="J487" s="5">
        <v>24300</v>
      </c>
      <c r="K487" s="5">
        <v>32420</v>
      </c>
      <c r="L487" s="5">
        <v>26490</v>
      </c>
      <c r="M487" s="5">
        <f t="shared" si="14"/>
        <v>105640</v>
      </c>
      <c r="N487" s="5"/>
      <c r="O487" s="8">
        <f t="shared" si="15"/>
        <v>94360</v>
      </c>
      <c r="P487" s="5" t="s">
        <v>34</v>
      </c>
      <c r="Q487" s="1" t="s">
        <v>897</v>
      </c>
      <c r="R487" s="1" t="s">
        <v>1424</v>
      </c>
      <c r="S487" s="1"/>
      <c r="T487" s="1"/>
    </row>
    <row r="488" spans="1:21">
      <c r="A488" s="1">
        <v>503</v>
      </c>
      <c r="B488" s="1" t="s">
        <v>803</v>
      </c>
      <c r="C488" s="1" t="s">
        <v>804</v>
      </c>
      <c r="D488" s="1">
        <v>417</v>
      </c>
      <c r="E488" s="1" t="s">
        <v>219</v>
      </c>
      <c r="F488" s="1" t="s">
        <v>1969</v>
      </c>
      <c r="G488" s="1"/>
      <c r="H488" s="5">
        <v>200000</v>
      </c>
      <c r="I488" s="6">
        <v>22430</v>
      </c>
      <c r="J488" s="5">
        <v>24300</v>
      </c>
      <c r="K488" s="5">
        <v>32420</v>
      </c>
      <c r="L488" s="5">
        <v>26490</v>
      </c>
      <c r="M488" s="5">
        <f t="shared" si="14"/>
        <v>105640</v>
      </c>
      <c r="N488" s="5"/>
      <c r="O488" s="8">
        <f t="shared" si="15"/>
        <v>94360</v>
      </c>
      <c r="P488" s="5" t="s">
        <v>37</v>
      </c>
      <c r="Q488" s="1" t="s">
        <v>898</v>
      </c>
      <c r="R488" s="1" t="s">
        <v>1394</v>
      </c>
      <c r="S488" s="1"/>
      <c r="T488" s="1"/>
    </row>
    <row r="489" spans="1:21">
      <c r="A489" s="1">
        <v>504</v>
      </c>
      <c r="B489" s="1" t="s">
        <v>803</v>
      </c>
      <c r="C489" s="1" t="s">
        <v>804</v>
      </c>
      <c r="D489" s="1">
        <v>418</v>
      </c>
      <c r="E489" s="1" t="s">
        <v>221</v>
      </c>
      <c r="F489" s="1" t="s">
        <v>1970</v>
      </c>
      <c r="G489" s="1"/>
      <c r="H489" s="5">
        <v>200000</v>
      </c>
      <c r="I489" s="6">
        <v>18090</v>
      </c>
      <c r="J489" s="5">
        <v>19870</v>
      </c>
      <c r="K489" s="5">
        <v>22320</v>
      </c>
      <c r="L489" s="5">
        <v>23260</v>
      </c>
      <c r="M489" s="5">
        <f t="shared" si="14"/>
        <v>83540</v>
      </c>
      <c r="N489" s="5"/>
      <c r="O489" s="8">
        <f t="shared" si="15"/>
        <v>116460</v>
      </c>
      <c r="P489" s="5" t="s">
        <v>37</v>
      </c>
      <c r="Q489" s="1" t="s">
        <v>899</v>
      </c>
      <c r="R489" s="1" t="s">
        <v>1425</v>
      </c>
      <c r="S489" s="1"/>
      <c r="T489" s="1"/>
    </row>
    <row r="490" spans="1:21">
      <c r="A490" s="1">
        <v>505</v>
      </c>
      <c r="B490" s="1" t="s">
        <v>803</v>
      </c>
      <c r="C490" s="1" t="s">
        <v>804</v>
      </c>
      <c r="D490" s="1">
        <v>418</v>
      </c>
      <c r="E490" s="1" t="s">
        <v>223</v>
      </c>
      <c r="F490" s="1" t="s">
        <v>1971</v>
      </c>
      <c r="G490" s="1"/>
      <c r="H490" s="5">
        <v>200000</v>
      </c>
      <c r="I490" s="6">
        <v>18090</v>
      </c>
      <c r="J490" s="5">
        <v>19870</v>
      </c>
      <c r="K490" s="5">
        <v>22320</v>
      </c>
      <c r="L490" s="5">
        <v>23260</v>
      </c>
      <c r="M490" s="5">
        <f t="shared" si="14"/>
        <v>83540</v>
      </c>
      <c r="N490" s="5"/>
      <c r="O490" s="8">
        <f t="shared" si="15"/>
        <v>116460</v>
      </c>
      <c r="P490" s="5" t="s">
        <v>43</v>
      </c>
      <c r="Q490" s="1" t="s">
        <v>900</v>
      </c>
      <c r="R490" s="1" t="s">
        <v>1426</v>
      </c>
      <c r="S490" s="1"/>
      <c r="T490" s="1"/>
    </row>
    <row r="491" spans="1:21">
      <c r="A491" s="1">
        <v>506</v>
      </c>
      <c r="B491" s="1" t="s">
        <v>803</v>
      </c>
      <c r="C491" s="1" t="s">
        <v>804</v>
      </c>
      <c r="D491" s="1">
        <v>501</v>
      </c>
      <c r="E491" s="1" t="s">
        <v>237</v>
      </c>
      <c r="F491" s="1" t="s">
        <v>1972</v>
      </c>
      <c r="G491" s="1"/>
      <c r="H491" s="5">
        <v>200000</v>
      </c>
      <c r="I491" s="6">
        <v>45600</v>
      </c>
      <c r="J491" s="5">
        <v>25250</v>
      </c>
      <c r="K491" s="5">
        <v>25540</v>
      </c>
      <c r="L491" s="5">
        <v>27830</v>
      </c>
      <c r="M491" s="5">
        <f t="shared" si="14"/>
        <v>124220</v>
      </c>
      <c r="N491" s="5"/>
      <c r="O491" s="8">
        <f t="shared" si="15"/>
        <v>75780</v>
      </c>
      <c r="P491" s="5" t="s">
        <v>34</v>
      </c>
      <c r="Q491" s="1" t="s">
        <v>901</v>
      </c>
      <c r="R491" s="1" t="s">
        <v>1427</v>
      </c>
      <c r="S491" s="1"/>
      <c r="T491" s="1"/>
    </row>
    <row r="492" spans="1:21">
      <c r="A492" s="1">
        <v>507</v>
      </c>
      <c r="B492" s="1" t="s">
        <v>803</v>
      </c>
      <c r="C492" s="1" t="s">
        <v>804</v>
      </c>
      <c r="D492" s="1">
        <v>502</v>
      </c>
      <c r="E492" s="1" t="s">
        <v>239</v>
      </c>
      <c r="F492" s="1" t="s">
        <v>1973</v>
      </c>
      <c r="G492" s="1"/>
      <c r="H492" s="5">
        <v>200000</v>
      </c>
      <c r="I492" s="6">
        <v>14490</v>
      </c>
      <c r="J492" s="5">
        <v>15080</v>
      </c>
      <c r="K492" s="5">
        <v>20420</v>
      </c>
      <c r="L492" s="5">
        <v>21180</v>
      </c>
      <c r="M492" s="5">
        <f t="shared" si="14"/>
        <v>71170</v>
      </c>
      <c r="N492" s="5"/>
      <c r="O492" s="8">
        <f t="shared" si="15"/>
        <v>128830</v>
      </c>
      <c r="P492" s="5" t="s">
        <v>34</v>
      </c>
      <c r="Q492" s="1" t="s">
        <v>902</v>
      </c>
      <c r="R492" s="1" t="s">
        <v>1428</v>
      </c>
      <c r="S492" s="1"/>
      <c r="T492" s="1"/>
    </row>
    <row r="493" spans="1:21">
      <c r="A493" s="1">
        <v>508</v>
      </c>
      <c r="B493" s="1" t="s">
        <v>803</v>
      </c>
      <c r="C493" s="1" t="s">
        <v>804</v>
      </c>
      <c r="D493" s="1">
        <v>503</v>
      </c>
      <c r="E493" s="1" t="s">
        <v>241</v>
      </c>
      <c r="F493" s="1" t="s">
        <v>1974</v>
      </c>
      <c r="G493" s="1"/>
      <c r="H493" s="5">
        <v>200000</v>
      </c>
      <c r="I493" s="6">
        <v>13120</v>
      </c>
      <c r="J493" s="5">
        <v>8940</v>
      </c>
      <c r="K493" s="5">
        <v>15680</v>
      </c>
      <c r="L493" s="5">
        <v>30490</v>
      </c>
      <c r="M493" s="5">
        <f t="shared" si="14"/>
        <v>68230</v>
      </c>
      <c r="N493" s="5"/>
      <c r="O493" s="8">
        <f t="shared" si="15"/>
        <v>131770</v>
      </c>
      <c r="P493" s="5" t="s">
        <v>34</v>
      </c>
      <c r="Q493" s="1" t="s">
        <v>903</v>
      </c>
      <c r="R493" s="1" t="s">
        <v>1410</v>
      </c>
      <c r="S493" s="1"/>
      <c r="T493" s="1"/>
    </row>
    <row r="494" spans="1:21">
      <c r="A494" s="1">
        <v>509</v>
      </c>
      <c r="B494" s="1" t="s">
        <v>803</v>
      </c>
      <c r="C494" s="1" t="s">
        <v>804</v>
      </c>
      <c r="D494" s="1">
        <v>504</v>
      </c>
      <c r="E494" s="1" t="s">
        <v>244</v>
      </c>
      <c r="F494" s="1" t="s">
        <v>1975</v>
      </c>
      <c r="G494" s="1"/>
      <c r="H494" s="5">
        <v>200000</v>
      </c>
      <c r="I494" s="6">
        <v>20210</v>
      </c>
      <c r="J494" s="5">
        <v>36770</v>
      </c>
      <c r="K494" s="5">
        <v>34130</v>
      </c>
      <c r="L494" s="5">
        <v>49400</v>
      </c>
      <c r="M494" s="5">
        <f t="shared" si="14"/>
        <v>140510</v>
      </c>
      <c r="N494" s="5"/>
      <c r="O494" s="8">
        <f t="shared" si="15"/>
        <v>59490</v>
      </c>
      <c r="P494" s="5" t="s">
        <v>27</v>
      </c>
      <c r="Q494" s="1" t="s">
        <v>904</v>
      </c>
      <c r="R494" s="1" t="s">
        <v>1399</v>
      </c>
      <c r="S494" s="1"/>
      <c r="T494" s="1"/>
    </row>
    <row r="495" spans="1:21">
      <c r="A495" s="1">
        <v>510</v>
      </c>
      <c r="B495" s="1" t="s">
        <v>803</v>
      </c>
      <c r="C495" s="1" t="s">
        <v>804</v>
      </c>
      <c r="D495" s="1">
        <v>505</v>
      </c>
      <c r="E495" s="1" t="s">
        <v>246</v>
      </c>
      <c r="F495" s="1" t="s">
        <v>1976</v>
      </c>
      <c r="G495" s="1"/>
      <c r="H495" s="5">
        <v>200000</v>
      </c>
      <c r="I495" s="6">
        <v>10980</v>
      </c>
      <c r="J495" s="5">
        <v>9920</v>
      </c>
      <c r="K495" s="5">
        <v>15550</v>
      </c>
      <c r="L495" s="5">
        <v>19710</v>
      </c>
      <c r="M495" s="5">
        <f t="shared" si="14"/>
        <v>56160</v>
      </c>
      <c r="N495" s="5"/>
      <c r="O495" s="8">
        <f t="shared" si="15"/>
        <v>143840</v>
      </c>
      <c r="P495" s="5" t="s">
        <v>34</v>
      </c>
      <c r="Q495" s="1" t="s">
        <v>905</v>
      </c>
      <c r="R495" s="1" t="s">
        <v>1429</v>
      </c>
      <c r="S495" s="1"/>
      <c r="T495" s="1"/>
    </row>
    <row r="496" spans="1:21">
      <c r="A496" s="1">
        <v>511</v>
      </c>
      <c r="B496" s="1" t="s">
        <v>803</v>
      </c>
      <c r="C496" s="1" t="s">
        <v>804</v>
      </c>
      <c r="D496" s="1">
        <v>506</v>
      </c>
      <c r="E496" s="1" t="s">
        <v>248</v>
      </c>
      <c r="F496" s="1" t="s">
        <v>1977</v>
      </c>
      <c r="G496" s="1"/>
      <c r="H496" s="5">
        <v>200000</v>
      </c>
      <c r="I496" s="6">
        <v>23240</v>
      </c>
      <c r="J496" s="5">
        <v>17720</v>
      </c>
      <c r="K496" s="5">
        <v>30840</v>
      </c>
      <c r="L496" s="5">
        <v>32880</v>
      </c>
      <c r="M496" s="5">
        <f t="shared" si="14"/>
        <v>104680</v>
      </c>
      <c r="N496" s="5"/>
      <c r="O496" s="8">
        <f t="shared" si="15"/>
        <v>95320</v>
      </c>
      <c r="P496" s="5" t="s">
        <v>43</v>
      </c>
      <c r="Q496" s="1" t="s">
        <v>906</v>
      </c>
      <c r="R496" s="1" t="s">
        <v>1430</v>
      </c>
      <c r="S496" s="1"/>
      <c r="T496" s="1"/>
    </row>
    <row r="497" spans="1:20">
      <c r="A497" s="1">
        <v>512</v>
      </c>
      <c r="B497" s="1" t="s">
        <v>803</v>
      </c>
      <c r="C497" s="1" t="s">
        <v>804</v>
      </c>
      <c r="D497" s="1">
        <v>506</v>
      </c>
      <c r="E497" s="1" t="s">
        <v>250</v>
      </c>
      <c r="F497" s="1" t="s">
        <v>1978</v>
      </c>
      <c r="G497" s="1"/>
      <c r="H497" s="5">
        <v>200000</v>
      </c>
      <c r="I497" s="6">
        <v>23240</v>
      </c>
      <c r="J497" s="5">
        <v>17720</v>
      </c>
      <c r="K497" s="5">
        <v>30840</v>
      </c>
      <c r="L497" s="5">
        <v>32880</v>
      </c>
      <c r="M497" s="5">
        <f t="shared" si="14"/>
        <v>104680</v>
      </c>
      <c r="N497" s="5"/>
      <c r="O497" s="8">
        <f t="shared" si="15"/>
        <v>95320</v>
      </c>
      <c r="P497" s="5" t="s">
        <v>57</v>
      </c>
      <c r="Q497" s="1" t="s">
        <v>907</v>
      </c>
      <c r="R497" s="1" t="s">
        <v>1431</v>
      </c>
      <c r="S497" s="1"/>
      <c r="T497" s="1"/>
    </row>
    <row r="498" spans="1:20">
      <c r="A498" s="1">
        <v>513</v>
      </c>
      <c r="B498" s="1" t="s">
        <v>803</v>
      </c>
      <c r="C498" s="1" t="s">
        <v>804</v>
      </c>
      <c r="D498" s="1">
        <v>507</v>
      </c>
      <c r="E498" s="1" t="s">
        <v>252</v>
      </c>
      <c r="F498" s="1" t="s">
        <v>1979</v>
      </c>
      <c r="G498" s="1"/>
      <c r="H498" s="5">
        <v>200000</v>
      </c>
      <c r="I498" s="6">
        <v>6700</v>
      </c>
      <c r="J498" s="5">
        <v>9840</v>
      </c>
      <c r="K498" s="5">
        <v>17010</v>
      </c>
      <c r="L498" s="5">
        <v>15500</v>
      </c>
      <c r="M498" s="5">
        <f t="shared" si="14"/>
        <v>49050</v>
      </c>
      <c r="N498" s="5"/>
      <c r="O498" s="8">
        <f t="shared" si="15"/>
        <v>150950</v>
      </c>
      <c r="P498" s="5" t="s">
        <v>34</v>
      </c>
      <c r="Q498" s="1" t="s">
        <v>908</v>
      </c>
      <c r="R498" s="1" t="s">
        <v>1432</v>
      </c>
      <c r="S498" s="1"/>
      <c r="T498" s="1"/>
    </row>
    <row r="499" spans="1:20">
      <c r="A499" s="1">
        <v>514</v>
      </c>
      <c r="B499" s="1" t="s">
        <v>803</v>
      </c>
      <c r="C499" s="1" t="s">
        <v>804</v>
      </c>
      <c r="D499" s="1">
        <v>507</v>
      </c>
      <c r="E499" s="1" t="s">
        <v>254</v>
      </c>
      <c r="F499" s="1" t="s">
        <v>1980</v>
      </c>
      <c r="G499" s="1"/>
      <c r="H499" s="5">
        <v>200000</v>
      </c>
      <c r="I499" s="6">
        <v>6700</v>
      </c>
      <c r="J499" s="5">
        <v>9840</v>
      </c>
      <c r="K499" s="5">
        <v>17010</v>
      </c>
      <c r="L499" s="5">
        <v>15500</v>
      </c>
      <c r="M499" s="5">
        <f t="shared" ref="M499:M561" si="16">I499+J499+K499+L499</f>
        <v>49050</v>
      </c>
      <c r="N499" s="5"/>
      <c r="O499" s="8">
        <f t="shared" ref="O499:O561" si="17">H499-M499</f>
        <v>150950</v>
      </c>
      <c r="P499" s="5" t="s">
        <v>37</v>
      </c>
      <c r="Q499" s="1" t="s">
        <v>909</v>
      </c>
      <c r="R499" s="1" t="s">
        <v>1433</v>
      </c>
      <c r="S499" s="1"/>
      <c r="T499" s="1"/>
    </row>
    <row r="500" spans="1:20">
      <c r="A500" s="1">
        <v>515</v>
      </c>
      <c r="B500" s="1" t="s">
        <v>803</v>
      </c>
      <c r="C500" s="1" t="s">
        <v>804</v>
      </c>
      <c r="D500" s="1">
        <v>508</v>
      </c>
      <c r="E500" s="1" t="s">
        <v>256</v>
      </c>
      <c r="F500" s="1" t="s">
        <v>1981</v>
      </c>
      <c r="G500" s="1"/>
      <c r="H500" s="5">
        <v>200000</v>
      </c>
      <c r="I500" s="6">
        <v>18500</v>
      </c>
      <c r="J500" s="5">
        <v>11070</v>
      </c>
      <c r="K500" s="5">
        <v>18730</v>
      </c>
      <c r="L500" s="5">
        <v>17590</v>
      </c>
      <c r="M500" s="5">
        <f t="shared" si="16"/>
        <v>65890</v>
      </c>
      <c r="N500" s="5"/>
      <c r="O500" s="8">
        <f t="shared" si="17"/>
        <v>134110</v>
      </c>
      <c r="P500" s="5">
        <v>11</v>
      </c>
      <c r="Q500" s="1" t="s">
        <v>910</v>
      </c>
      <c r="R500" s="1" t="s">
        <v>1434</v>
      </c>
      <c r="S500" s="1"/>
      <c r="T500" s="1"/>
    </row>
    <row r="501" spans="1:20">
      <c r="A501" s="1">
        <v>516</v>
      </c>
      <c r="B501" s="1" t="s">
        <v>803</v>
      </c>
      <c r="C501" s="1" t="s">
        <v>804</v>
      </c>
      <c r="D501" s="1">
        <v>508</v>
      </c>
      <c r="E501" s="1" t="s">
        <v>258</v>
      </c>
      <c r="F501" s="1" t="s">
        <v>1982</v>
      </c>
      <c r="G501" s="1"/>
      <c r="H501" s="5">
        <v>200000</v>
      </c>
      <c r="I501" s="6">
        <v>18500</v>
      </c>
      <c r="J501" s="5">
        <v>11070</v>
      </c>
      <c r="K501" s="5">
        <v>18730</v>
      </c>
      <c r="L501" s="5">
        <v>17590</v>
      </c>
      <c r="M501" s="5">
        <f t="shared" si="16"/>
        <v>65890</v>
      </c>
      <c r="N501" s="5"/>
      <c r="O501" s="8">
        <f t="shared" si="17"/>
        <v>134110</v>
      </c>
      <c r="P501" s="7">
        <v>11</v>
      </c>
      <c r="Q501" s="3" t="s">
        <v>911</v>
      </c>
      <c r="R501" s="1" t="s">
        <v>1153</v>
      </c>
      <c r="S501" s="1"/>
      <c r="T501" s="1"/>
    </row>
    <row r="502" spans="1:20">
      <c r="A502" s="1">
        <v>517</v>
      </c>
      <c r="B502" s="1" t="s">
        <v>803</v>
      </c>
      <c r="C502" s="1" t="s">
        <v>804</v>
      </c>
      <c r="D502" s="1">
        <v>509</v>
      </c>
      <c r="E502" s="1" t="s">
        <v>260</v>
      </c>
      <c r="F502" s="1" t="s">
        <v>1983</v>
      </c>
      <c r="G502" s="1"/>
      <c r="H502" s="5">
        <v>200000</v>
      </c>
      <c r="I502" s="6">
        <v>10840</v>
      </c>
      <c r="J502" s="5">
        <v>13980</v>
      </c>
      <c r="K502" s="5">
        <v>18700</v>
      </c>
      <c r="L502" s="5">
        <f>20240*2</f>
        <v>40480</v>
      </c>
      <c r="M502" s="5">
        <f t="shared" si="16"/>
        <v>84000</v>
      </c>
      <c r="N502" s="5"/>
      <c r="O502" s="8">
        <f t="shared" si="17"/>
        <v>116000</v>
      </c>
      <c r="P502" s="5">
        <v>90</v>
      </c>
      <c r="Q502" s="1" t="s">
        <v>912</v>
      </c>
      <c r="R502" s="1" t="s">
        <v>1435</v>
      </c>
      <c r="S502" s="1"/>
      <c r="T502" s="1"/>
    </row>
    <row r="503" spans="1:20">
      <c r="A503" s="1">
        <v>518</v>
      </c>
      <c r="B503" s="1" t="s">
        <v>803</v>
      </c>
      <c r="C503" s="1" t="s">
        <v>804</v>
      </c>
      <c r="D503" s="1">
        <v>509</v>
      </c>
      <c r="E503" s="1" t="s">
        <v>262</v>
      </c>
      <c r="F503" s="1" t="s">
        <v>1101</v>
      </c>
      <c r="G503" s="1"/>
      <c r="H503" s="5"/>
      <c r="I503" s="6"/>
      <c r="J503" s="5"/>
      <c r="K503" s="5"/>
      <c r="L503" s="5"/>
      <c r="M503" s="5">
        <f t="shared" si="16"/>
        <v>0</v>
      </c>
      <c r="N503" s="5"/>
      <c r="O503" s="8">
        <f t="shared" si="17"/>
        <v>0</v>
      </c>
      <c r="P503" s="5"/>
      <c r="Q503" s="1"/>
      <c r="R503" s="1" t="s">
        <v>1101</v>
      </c>
      <c r="S503" s="1"/>
      <c r="T503" s="1"/>
    </row>
    <row r="504" spans="1:20">
      <c r="A504" s="1">
        <v>519</v>
      </c>
      <c r="B504" s="1" t="s">
        <v>803</v>
      </c>
      <c r="C504" s="1" t="s">
        <v>804</v>
      </c>
      <c r="D504" s="1">
        <v>510</v>
      </c>
      <c r="E504" s="1" t="s">
        <v>264</v>
      </c>
      <c r="F504" s="1" t="s">
        <v>1984</v>
      </c>
      <c r="G504" s="1"/>
      <c r="H504" s="5">
        <v>200000</v>
      </c>
      <c r="I504" s="6">
        <v>10630</v>
      </c>
      <c r="J504" s="5">
        <v>11120</v>
      </c>
      <c r="K504" s="5">
        <v>13260</v>
      </c>
      <c r="L504" s="5">
        <v>17980</v>
      </c>
      <c r="M504" s="5">
        <f t="shared" si="16"/>
        <v>52990</v>
      </c>
      <c r="N504" s="5"/>
      <c r="O504" s="8">
        <f t="shared" si="17"/>
        <v>147010</v>
      </c>
      <c r="P504" s="5" t="s">
        <v>43</v>
      </c>
      <c r="Q504" s="1" t="s">
        <v>913</v>
      </c>
      <c r="R504" s="1" t="s">
        <v>1436</v>
      </c>
      <c r="S504" s="1"/>
      <c r="T504" s="1"/>
    </row>
    <row r="505" spans="1:20">
      <c r="A505" s="1">
        <v>520</v>
      </c>
      <c r="B505" s="1" t="s">
        <v>803</v>
      </c>
      <c r="C505" s="1" t="s">
        <v>804</v>
      </c>
      <c r="D505" s="1">
        <v>510</v>
      </c>
      <c r="E505" s="1" t="s">
        <v>266</v>
      </c>
      <c r="F505" s="1" t="s">
        <v>1985</v>
      </c>
      <c r="G505" s="1"/>
      <c r="H505" s="5">
        <v>200000</v>
      </c>
      <c r="I505" s="6">
        <v>10630</v>
      </c>
      <c r="J505" s="5">
        <v>11120</v>
      </c>
      <c r="K505" s="5">
        <v>13260</v>
      </c>
      <c r="L505" s="5">
        <v>17980</v>
      </c>
      <c r="M505" s="5">
        <f t="shared" si="16"/>
        <v>52990</v>
      </c>
      <c r="N505" s="5"/>
      <c r="O505" s="8">
        <f t="shared" si="17"/>
        <v>147010</v>
      </c>
      <c r="P505" s="5" t="s">
        <v>34</v>
      </c>
      <c r="Q505" s="1" t="s">
        <v>914</v>
      </c>
      <c r="R505" s="1" t="s">
        <v>1437</v>
      </c>
      <c r="S505" s="1"/>
      <c r="T505" s="1"/>
    </row>
    <row r="506" spans="1:20">
      <c r="A506" s="1">
        <v>521</v>
      </c>
      <c r="B506" s="1" t="s">
        <v>803</v>
      </c>
      <c r="C506" s="1" t="s">
        <v>804</v>
      </c>
      <c r="D506" s="1">
        <v>511</v>
      </c>
      <c r="E506" s="1" t="s">
        <v>268</v>
      </c>
      <c r="F506" s="1" t="s">
        <v>1986</v>
      </c>
      <c r="G506" s="1"/>
      <c r="H506" s="5">
        <v>200000</v>
      </c>
      <c r="I506" s="6">
        <v>13830</v>
      </c>
      <c r="J506" s="5">
        <v>9580</v>
      </c>
      <c r="K506" s="5">
        <v>17630</v>
      </c>
      <c r="L506" s="5">
        <v>21850</v>
      </c>
      <c r="M506" s="5">
        <f t="shared" si="16"/>
        <v>62890</v>
      </c>
      <c r="N506" s="5"/>
      <c r="O506" s="8">
        <f t="shared" si="17"/>
        <v>137110</v>
      </c>
      <c r="P506" s="5" t="s">
        <v>37</v>
      </c>
      <c r="Q506" s="1" t="s">
        <v>915</v>
      </c>
      <c r="R506" s="1" t="s">
        <v>1328</v>
      </c>
      <c r="S506" s="1"/>
      <c r="T506" s="1"/>
    </row>
    <row r="507" spans="1:20">
      <c r="A507" s="1">
        <v>522</v>
      </c>
      <c r="B507" s="1" t="s">
        <v>803</v>
      </c>
      <c r="C507" s="1" t="s">
        <v>804</v>
      </c>
      <c r="D507" s="1">
        <v>511</v>
      </c>
      <c r="E507" s="1" t="s">
        <v>270</v>
      </c>
      <c r="F507" s="1" t="s">
        <v>1987</v>
      </c>
      <c r="G507" s="1"/>
      <c r="H507" s="5">
        <v>200000</v>
      </c>
      <c r="I507" s="6">
        <v>13830</v>
      </c>
      <c r="J507" s="5">
        <v>9580</v>
      </c>
      <c r="K507" s="5">
        <v>17630</v>
      </c>
      <c r="L507" s="5">
        <v>21850</v>
      </c>
      <c r="M507" s="5">
        <f t="shared" si="16"/>
        <v>62890</v>
      </c>
      <c r="N507" s="5"/>
      <c r="O507" s="8">
        <f t="shared" si="17"/>
        <v>137110</v>
      </c>
      <c r="P507" s="5" t="s">
        <v>34</v>
      </c>
      <c r="Q507" s="1" t="s">
        <v>916</v>
      </c>
      <c r="R507" s="1" t="s">
        <v>1185</v>
      </c>
      <c r="S507" s="1"/>
      <c r="T507" s="1"/>
    </row>
    <row r="508" spans="1:20">
      <c r="A508" s="1">
        <v>523</v>
      </c>
      <c r="B508" s="1" t="s">
        <v>803</v>
      </c>
      <c r="C508" s="1" t="s">
        <v>804</v>
      </c>
      <c r="D508" s="1">
        <v>512</v>
      </c>
      <c r="E508" s="1" t="s">
        <v>272</v>
      </c>
      <c r="F508" s="1" t="s">
        <v>1988</v>
      </c>
      <c r="G508" s="1"/>
      <c r="H508" s="5">
        <v>200000</v>
      </c>
      <c r="I508" s="6">
        <v>11920</v>
      </c>
      <c r="J508" s="5">
        <v>13790</v>
      </c>
      <c r="K508" s="5">
        <v>20570</v>
      </c>
      <c r="L508" s="5">
        <v>33090</v>
      </c>
      <c r="M508" s="5">
        <f t="shared" si="16"/>
        <v>79370</v>
      </c>
      <c r="N508" s="5"/>
      <c r="O508" s="8">
        <f t="shared" si="17"/>
        <v>120630</v>
      </c>
      <c r="P508" s="5" t="s">
        <v>27</v>
      </c>
      <c r="Q508" s="1" t="s">
        <v>917</v>
      </c>
      <c r="R508" s="1" t="s">
        <v>1303</v>
      </c>
      <c r="S508" s="1"/>
      <c r="T508" s="1"/>
    </row>
    <row r="509" spans="1:20">
      <c r="A509" s="1">
        <v>524</v>
      </c>
      <c r="B509" s="1" t="s">
        <v>803</v>
      </c>
      <c r="C509" s="1" t="s">
        <v>804</v>
      </c>
      <c r="D509" s="1">
        <v>512</v>
      </c>
      <c r="E509" s="1" t="s">
        <v>274</v>
      </c>
      <c r="F509" s="1" t="s">
        <v>1989</v>
      </c>
      <c r="G509" s="1"/>
      <c r="H509" s="5">
        <v>200000</v>
      </c>
      <c r="I509" s="6">
        <v>11920</v>
      </c>
      <c r="J509" s="5">
        <v>13790</v>
      </c>
      <c r="K509" s="5">
        <v>20570</v>
      </c>
      <c r="L509" s="5">
        <v>33090</v>
      </c>
      <c r="M509" s="5">
        <f t="shared" si="16"/>
        <v>79370</v>
      </c>
      <c r="N509" s="5"/>
      <c r="O509" s="8">
        <f t="shared" si="17"/>
        <v>120630</v>
      </c>
      <c r="P509" s="7"/>
      <c r="Q509" s="3"/>
      <c r="R509" s="1" t="s">
        <v>1101</v>
      </c>
      <c r="S509" s="1"/>
      <c r="T509" s="1"/>
    </row>
    <row r="510" spans="1:20">
      <c r="A510" s="1">
        <v>525</v>
      </c>
      <c r="B510" s="1" t="s">
        <v>803</v>
      </c>
      <c r="C510" s="1" t="s">
        <v>804</v>
      </c>
      <c r="D510" s="1">
        <v>513</v>
      </c>
      <c r="E510" s="1" t="s">
        <v>276</v>
      </c>
      <c r="F510" s="1" t="s">
        <v>1990</v>
      </c>
      <c r="G510" s="1"/>
      <c r="H510" s="5">
        <v>200000</v>
      </c>
      <c r="I510" s="6">
        <v>13430</v>
      </c>
      <c r="J510" s="5">
        <v>18740</v>
      </c>
      <c r="K510" s="5">
        <v>16080</v>
      </c>
      <c r="L510" s="5">
        <v>21720</v>
      </c>
      <c r="M510" s="5">
        <f t="shared" si="16"/>
        <v>69970</v>
      </c>
      <c r="N510" s="5"/>
      <c r="O510" s="8">
        <f t="shared" si="17"/>
        <v>130030</v>
      </c>
      <c r="P510" s="5" t="s">
        <v>43</v>
      </c>
      <c r="Q510" s="1" t="s">
        <v>918</v>
      </c>
      <c r="R510" s="1" t="s">
        <v>1438</v>
      </c>
      <c r="S510" s="1"/>
      <c r="T510" s="1"/>
    </row>
    <row r="511" spans="1:20">
      <c r="A511" s="1">
        <v>526</v>
      </c>
      <c r="B511" s="1" t="s">
        <v>803</v>
      </c>
      <c r="C511" s="1" t="s">
        <v>804</v>
      </c>
      <c r="D511" s="1">
        <v>513</v>
      </c>
      <c r="E511" s="1" t="s">
        <v>278</v>
      </c>
      <c r="F511" s="1" t="s">
        <v>1991</v>
      </c>
      <c r="G511" s="1"/>
      <c r="H511" s="5">
        <v>200000</v>
      </c>
      <c r="I511" s="6">
        <v>13430</v>
      </c>
      <c r="J511" s="5">
        <v>18740</v>
      </c>
      <c r="K511" s="5">
        <v>16080</v>
      </c>
      <c r="L511" s="5">
        <v>21720</v>
      </c>
      <c r="M511" s="5">
        <f t="shared" si="16"/>
        <v>69970</v>
      </c>
      <c r="N511" s="5"/>
      <c r="O511" s="8">
        <f t="shared" si="17"/>
        <v>130030</v>
      </c>
      <c r="P511" s="5" t="s">
        <v>34</v>
      </c>
      <c r="Q511" s="1" t="s">
        <v>919</v>
      </c>
      <c r="R511" s="1" t="s">
        <v>1214</v>
      </c>
      <c r="S511" s="1"/>
      <c r="T511" s="1"/>
    </row>
    <row r="512" spans="1:20">
      <c r="A512" s="1">
        <v>527</v>
      </c>
      <c r="B512" s="1" t="s">
        <v>803</v>
      </c>
      <c r="C512" s="1" t="s">
        <v>804</v>
      </c>
      <c r="D512" s="1">
        <v>514</v>
      </c>
      <c r="E512" s="1" t="s">
        <v>280</v>
      </c>
      <c r="F512" s="1" t="s">
        <v>1992</v>
      </c>
      <c r="G512" s="1"/>
      <c r="H512" s="5">
        <v>200000</v>
      </c>
      <c r="I512" s="6">
        <v>11460</v>
      </c>
      <c r="J512" s="5">
        <v>11220</v>
      </c>
      <c r="K512" s="5">
        <v>21310</v>
      </c>
      <c r="L512" s="5">
        <v>32410</v>
      </c>
      <c r="M512" s="5">
        <f t="shared" si="16"/>
        <v>76400</v>
      </c>
      <c r="N512" s="5"/>
      <c r="O512" s="8">
        <f t="shared" si="17"/>
        <v>123600</v>
      </c>
      <c r="P512" s="5" t="s">
        <v>34</v>
      </c>
      <c r="Q512" s="1" t="s">
        <v>920</v>
      </c>
      <c r="R512" s="1" t="s">
        <v>1431</v>
      </c>
      <c r="S512" s="1"/>
      <c r="T512" s="1"/>
    </row>
    <row r="513" spans="1:20">
      <c r="A513" s="1">
        <v>528</v>
      </c>
      <c r="B513" s="1" t="s">
        <v>803</v>
      </c>
      <c r="C513" s="1" t="s">
        <v>804</v>
      </c>
      <c r="D513" s="1">
        <v>514</v>
      </c>
      <c r="E513" s="1" t="s">
        <v>282</v>
      </c>
      <c r="F513" s="1" t="s">
        <v>1993</v>
      </c>
      <c r="G513" s="1"/>
      <c r="H513" s="5">
        <v>200000</v>
      </c>
      <c r="I513" s="6">
        <v>11460</v>
      </c>
      <c r="J513" s="5">
        <v>11220</v>
      </c>
      <c r="K513" s="5">
        <v>21310</v>
      </c>
      <c r="L513" s="5">
        <v>32410</v>
      </c>
      <c r="M513" s="5">
        <f t="shared" si="16"/>
        <v>76400</v>
      </c>
      <c r="N513" s="5"/>
      <c r="O513" s="8">
        <f t="shared" si="17"/>
        <v>123600</v>
      </c>
      <c r="P513" s="5" t="s">
        <v>171</v>
      </c>
      <c r="Q513" s="1" t="s">
        <v>921</v>
      </c>
      <c r="R513" s="1" t="s">
        <v>1187</v>
      </c>
      <c r="S513" s="1"/>
      <c r="T513" s="1"/>
    </row>
    <row r="514" spans="1:20">
      <c r="A514" s="1">
        <v>529</v>
      </c>
      <c r="B514" s="1" t="s">
        <v>803</v>
      </c>
      <c r="C514" s="1" t="s">
        <v>804</v>
      </c>
      <c r="D514" s="1">
        <v>515</v>
      </c>
      <c r="E514" s="1" t="s">
        <v>284</v>
      </c>
      <c r="F514" s="1" t="s">
        <v>1994</v>
      </c>
      <c r="G514" s="1"/>
      <c r="H514" s="5">
        <v>200000</v>
      </c>
      <c r="I514" s="6">
        <v>9650</v>
      </c>
      <c r="J514" s="5">
        <v>7810</v>
      </c>
      <c r="K514" s="5">
        <v>11510</v>
      </c>
      <c r="L514" s="5">
        <v>21430</v>
      </c>
      <c r="M514" s="5">
        <f t="shared" si="16"/>
        <v>50400</v>
      </c>
      <c r="N514" s="5"/>
      <c r="O514" s="8">
        <f t="shared" si="17"/>
        <v>149600</v>
      </c>
      <c r="P514" s="5" t="s">
        <v>34</v>
      </c>
      <c r="Q514" s="1" t="s">
        <v>922</v>
      </c>
      <c r="R514" s="1" t="s">
        <v>1439</v>
      </c>
      <c r="S514" s="1"/>
      <c r="T514" s="1"/>
    </row>
    <row r="515" spans="1:20">
      <c r="A515" s="1">
        <v>530</v>
      </c>
      <c r="B515" s="1" t="s">
        <v>803</v>
      </c>
      <c r="C515" s="1" t="s">
        <v>804</v>
      </c>
      <c r="D515" s="1">
        <v>515</v>
      </c>
      <c r="E515" s="1" t="s">
        <v>286</v>
      </c>
      <c r="F515" s="1" t="s">
        <v>1995</v>
      </c>
      <c r="G515" s="1"/>
      <c r="H515" s="5">
        <v>200000</v>
      </c>
      <c r="I515" s="6">
        <v>9650</v>
      </c>
      <c r="J515" s="5">
        <v>7810</v>
      </c>
      <c r="K515" s="5">
        <v>11510</v>
      </c>
      <c r="L515" s="5">
        <v>21430</v>
      </c>
      <c r="M515" s="5">
        <f t="shared" si="16"/>
        <v>50400</v>
      </c>
      <c r="N515" s="5"/>
      <c r="O515" s="8">
        <f t="shared" si="17"/>
        <v>149600</v>
      </c>
      <c r="P515" s="5" t="s">
        <v>923</v>
      </c>
      <c r="Q515" s="1" t="s">
        <v>924</v>
      </c>
      <c r="R515" s="1" t="s">
        <v>1411</v>
      </c>
      <c r="S515" s="1"/>
      <c r="T515" s="1"/>
    </row>
    <row r="516" spans="1:20">
      <c r="A516" s="1">
        <v>531</v>
      </c>
      <c r="B516" s="1" t="s">
        <v>803</v>
      </c>
      <c r="C516" s="1" t="s">
        <v>804</v>
      </c>
      <c r="D516" s="1">
        <v>516</v>
      </c>
      <c r="E516" s="1" t="s">
        <v>288</v>
      </c>
      <c r="F516" s="1" t="s">
        <v>1996</v>
      </c>
      <c r="G516" s="1"/>
      <c r="H516" s="5">
        <v>200000</v>
      </c>
      <c r="I516" s="6">
        <v>8490</v>
      </c>
      <c r="J516" s="5">
        <v>12540</v>
      </c>
      <c r="K516" s="5">
        <v>14860</v>
      </c>
      <c r="L516" s="5">
        <v>24530</v>
      </c>
      <c r="M516" s="5">
        <f t="shared" si="16"/>
        <v>60420</v>
      </c>
      <c r="N516" s="5"/>
      <c r="O516" s="8">
        <f t="shared" si="17"/>
        <v>139580</v>
      </c>
      <c r="P516" s="5" t="s">
        <v>27</v>
      </c>
      <c r="Q516" s="1" t="s">
        <v>925</v>
      </c>
      <c r="R516" s="1" t="s">
        <v>1193</v>
      </c>
      <c r="S516" s="1"/>
      <c r="T516" s="1"/>
    </row>
    <row r="517" spans="1:20">
      <c r="A517" s="1">
        <v>532</v>
      </c>
      <c r="B517" s="1" t="s">
        <v>803</v>
      </c>
      <c r="C517" s="1" t="s">
        <v>804</v>
      </c>
      <c r="D517" s="1">
        <v>516</v>
      </c>
      <c r="E517" s="1" t="s">
        <v>290</v>
      </c>
      <c r="F517" s="1" t="s">
        <v>1997</v>
      </c>
      <c r="G517" s="1"/>
      <c r="H517" s="5">
        <v>200000</v>
      </c>
      <c r="I517" s="6">
        <v>8490</v>
      </c>
      <c r="J517" s="5">
        <v>12540</v>
      </c>
      <c r="K517" s="5">
        <v>14860</v>
      </c>
      <c r="L517" s="5">
        <v>24530</v>
      </c>
      <c r="M517" s="5">
        <f t="shared" si="16"/>
        <v>60420</v>
      </c>
      <c r="N517" s="5"/>
      <c r="O517" s="8">
        <f t="shared" si="17"/>
        <v>139580</v>
      </c>
      <c r="P517" s="5" t="s">
        <v>43</v>
      </c>
      <c r="Q517" s="1" t="s">
        <v>926</v>
      </c>
      <c r="R517" s="1" t="s">
        <v>1440</v>
      </c>
      <c r="S517" s="1"/>
      <c r="T517" s="1"/>
    </row>
    <row r="518" spans="1:20">
      <c r="A518" s="1">
        <v>533</v>
      </c>
      <c r="B518" s="1" t="s">
        <v>803</v>
      </c>
      <c r="C518" s="1" t="s">
        <v>804</v>
      </c>
      <c r="D518" s="1">
        <v>517</v>
      </c>
      <c r="E518" s="1" t="s">
        <v>292</v>
      </c>
      <c r="F518" s="1" t="s">
        <v>1998</v>
      </c>
      <c r="G518" s="1"/>
      <c r="H518" s="5">
        <v>200000</v>
      </c>
      <c r="I518" s="6">
        <v>8410</v>
      </c>
      <c r="J518" s="5">
        <v>11210</v>
      </c>
      <c r="K518" s="5">
        <v>16220</v>
      </c>
      <c r="L518" s="5">
        <v>28140</v>
      </c>
      <c r="M518" s="5">
        <f t="shared" si="16"/>
        <v>63980</v>
      </c>
      <c r="N518" s="5"/>
      <c r="O518" s="8">
        <f t="shared" si="17"/>
        <v>136020</v>
      </c>
      <c r="P518" s="7" t="s">
        <v>927</v>
      </c>
      <c r="Q518" s="3" t="s">
        <v>928</v>
      </c>
      <c r="R518" s="1" t="s">
        <v>1441</v>
      </c>
      <c r="S518" s="1"/>
      <c r="T518" s="1"/>
    </row>
    <row r="519" spans="1:20">
      <c r="A519" s="1">
        <v>534</v>
      </c>
      <c r="B519" s="1" t="s">
        <v>803</v>
      </c>
      <c r="C519" s="1" t="s">
        <v>804</v>
      </c>
      <c r="D519" s="1">
        <v>517</v>
      </c>
      <c r="E519" s="1" t="s">
        <v>295</v>
      </c>
      <c r="F519" s="1" t="s">
        <v>1999</v>
      </c>
      <c r="G519" s="1"/>
      <c r="H519" s="5">
        <v>200000</v>
      </c>
      <c r="I519" s="6">
        <v>8410</v>
      </c>
      <c r="J519" s="5">
        <v>11210</v>
      </c>
      <c r="K519" s="5">
        <v>16220</v>
      </c>
      <c r="L519" s="5">
        <v>28140</v>
      </c>
      <c r="M519" s="5">
        <f t="shared" si="16"/>
        <v>63980</v>
      </c>
      <c r="N519" s="5"/>
      <c r="O519" s="8">
        <f t="shared" si="17"/>
        <v>136020</v>
      </c>
      <c r="P519" s="5" t="s">
        <v>34</v>
      </c>
      <c r="Q519" s="1" t="s">
        <v>929</v>
      </c>
      <c r="R519" s="1" t="s">
        <v>1442</v>
      </c>
      <c r="S519" s="1"/>
      <c r="T519" s="1"/>
    </row>
    <row r="520" spans="1:20">
      <c r="A520" s="1">
        <v>535</v>
      </c>
      <c r="B520" s="1" t="s">
        <v>803</v>
      </c>
      <c r="C520" s="1" t="s">
        <v>804</v>
      </c>
      <c r="D520" s="1">
        <v>518</v>
      </c>
      <c r="E520" s="1" t="s">
        <v>297</v>
      </c>
      <c r="F520" s="1" t="s">
        <v>2000</v>
      </c>
      <c r="G520" s="1"/>
      <c r="H520" s="5">
        <v>200000</v>
      </c>
      <c r="I520" s="6">
        <v>14790</v>
      </c>
      <c r="J520" s="5">
        <v>22420</v>
      </c>
      <c r="K520" s="5">
        <v>30180</v>
      </c>
      <c r="L520" s="5">
        <v>35940</v>
      </c>
      <c r="M520" s="5">
        <f t="shared" si="16"/>
        <v>103330</v>
      </c>
      <c r="N520" s="5"/>
      <c r="O520" s="8">
        <f t="shared" si="17"/>
        <v>96670</v>
      </c>
      <c r="P520" s="5" t="s">
        <v>34</v>
      </c>
      <c r="Q520" s="1" t="s">
        <v>930</v>
      </c>
      <c r="R520" s="1" t="s">
        <v>1443</v>
      </c>
      <c r="S520" s="1"/>
      <c r="T520" s="1"/>
    </row>
    <row r="521" spans="1:20">
      <c r="A521" s="1">
        <v>536</v>
      </c>
      <c r="B521" s="1" t="s">
        <v>803</v>
      </c>
      <c r="C521" s="1" t="s">
        <v>804</v>
      </c>
      <c r="D521" s="1">
        <v>518</v>
      </c>
      <c r="E521" s="1" t="s">
        <v>299</v>
      </c>
      <c r="F521" s="1" t="s">
        <v>2001</v>
      </c>
      <c r="G521" s="1"/>
      <c r="H521" s="5">
        <v>200000</v>
      </c>
      <c r="I521" s="6">
        <v>14790</v>
      </c>
      <c r="J521" s="5">
        <v>22420</v>
      </c>
      <c r="K521" s="5">
        <v>30180</v>
      </c>
      <c r="L521" s="5">
        <v>35940</v>
      </c>
      <c r="M521" s="5">
        <f t="shared" si="16"/>
        <v>103330</v>
      </c>
      <c r="N521" s="5"/>
      <c r="O521" s="8">
        <f t="shared" si="17"/>
        <v>96670</v>
      </c>
      <c r="P521" s="5" t="s">
        <v>43</v>
      </c>
      <c r="Q521" s="1" t="s">
        <v>931</v>
      </c>
      <c r="R521" s="1" t="s">
        <v>1275</v>
      </c>
      <c r="S521" s="1"/>
      <c r="T521" s="1"/>
    </row>
    <row r="522" spans="1:20">
      <c r="A522" s="1">
        <v>537</v>
      </c>
      <c r="B522" s="1" t="s">
        <v>803</v>
      </c>
      <c r="C522" s="1" t="s">
        <v>804</v>
      </c>
      <c r="D522" s="1">
        <v>601</v>
      </c>
      <c r="E522" s="1" t="s">
        <v>313</v>
      </c>
      <c r="F522" s="1" t="s">
        <v>2002</v>
      </c>
      <c r="G522" s="1"/>
      <c r="H522" s="5">
        <v>200000</v>
      </c>
      <c r="I522" s="6">
        <v>18910</v>
      </c>
      <c r="J522" s="5">
        <v>25980</v>
      </c>
      <c r="K522" s="5">
        <v>35820</v>
      </c>
      <c r="L522" s="5">
        <v>47560</v>
      </c>
      <c r="M522" s="5">
        <f t="shared" si="16"/>
        <v>128270</v>
      </c>
      <c r="N522" s="5"/>
      <c r="O522" s="8">
        <f t="shared" si="17"/>
        <v>71730</v>
      </c>
      <c r="P522" s="5" t="s">
        <v>27</v>
      </c>
      <c r="Q522" s="1" t="s">
        <v>932</v>
      </c>
      <c r="R522" s="1" t="s">
        <v>1444</v>
      </c>
      <c r="S522" s="1"/>
      <c r="T522" s="1"/>
    </row>
    <row r="523" spans="1:20">
      <c r="A523" s="1">
        <v>538</v>
      </c>
      <c r="B523" s="1" t="s">
        <v>803</v>
      </c>
      <c r="C523" s="1" t="s">
        <v>804</v>
      </c>
      <c r="D523" s="1">
        <v>602</v>
      </c>
      <c r="E523" s="1" t="s">
        <v>315</v>
      </c>
      <c r="F523" s="1" t="s">
        <v>2003</v>
      </c>
      <c r="G523" s="1"/>
      <c r="H523" s="5">
        <v>200000</v>
      </c>
      <c r="I523" s="6">
        <v>13950</v>
      </c>
      <c r="J523" s="5">
        <v>13300</v>
      </c>
      <c r="K523" s="5">
        <v>17390</v>
      </c>
      <c r="L523" s="5">
        <v>38940</v>
      </c>
      <c r="M523" s="5">
        <f t="shared" si="16"/>
        <v>83580</v>
      </c>
      <c r="N523" s="5"/>
      <c r="O523" s="8">
        <f t="shared" si="17"/>
        <v>116420</v>
      </c>
      <c r="P523" s="5" t="s">
        <v>27</v>
      </c>
      <c r="Q523" s="1" t="s">
        <v>933</v>
      </c>
      <c r="R523" s="1" t="s">
        <v>1445</v>
      </c>
      <c r="S523" s="1"/>
      <c r="T523" s="1"/>
    </row>
    <row r="524" spans="1:20">
      <c r="A524" s="1">
        <v>539</v>
      </c>
      <c r="B524" s="1" t="s">
        <v>803</v>
      </c>
      <c r="C524" s="1" t="s">
        <v>804</v>
      </c>
      <c r="D524" s="1">
        <v>603</v>
      </c>
      <c r="E524" s="1" t="s">
        <v>317</v>
      </c>
      <c r="F524" s="1" t="s">
        <v>2004</v>
      </c>
      <c r="G524" s="1"/>
      <c r="H524" s="5">
        <v>200000</v>
      </c>
      <c r="I524" s="6">
        <v>28580</v>
      </c>
      <c r="J524" s="5">
        <v>29640</v>
      </c>
      <c r="K524" s="5">
        <v>44140</v>
      </c>
      <c r="L524" s="5">
        <v>65640</v>
      </c>
      <c r="M524" s="5">
        <f t="shared" si="16"/>
        <v>168000</v>
      </c>
      <c r="N524" s="5"/>
      <c r="O524" s="8">
        <f t="shared" si="17"/>
        <v>32000</v>
      </c>
      <c r="P524" s="5" t="s">
        <v>37</v>
      </c>
      <c r="Q524" s="1" t="s">
        <v>934</v>
      </c>
      <c r="R524" s="1" t="s">
        <v>1446</v>
      </c>
      <c r="S524" s="1"/>
      <c r="T524" s="1"/>
    </row>
    <row r="525" spans="1:20">
      <c r="A525" s="1">
        <v>540</v>
      </c>
      <c r="B525" s="1" t="s">
        <v>803</v>
      </c>
      <c r="C525" s="1" t="s">
        <v>804</v>
      </c>
      <c r="D525" s="1">
        <v>604</v>
      </c>
      <c r="E525" s="1" t="s">
        <v>319</v>
      </c>
      <c r="F525" s="1" t="s">
        <v>2005</v>
      </c>
      <c r="G525" s="1"/>
      <c r="H525" s="5">
        <v>200000</v>
      </c>
      <c r="I525" s="6">
        <v>10720</v>
      </c>
      <c r="J525" s="5">
        <v>12880</v>
      </c>
      <c r="K525" s="5">
        <v>19650</v>
      </c>
      <c r="L525" s="5">
        <v>20760</v>
      </c>
      <c r="M525" s="5">
        <f t="shared" si="16"/>
        <v>64010</v>
      </c>
      <c r="N525" s="5"/>
      <c r="O525" s="8">
        <f t="shared" si="17"/>
        <v>135990</v>
      </c>
      <c r="P525" s="5" t="s">
        <v>27</v>
      </c>
      <c r="Q525" s="1" t="s">
        <v>935</v>
      </c>
      <c r="R525" s="1" t="s">
        <v>1447</v>
      </c>
      <c r="S525" s="1"/>
      <c r="T525" s="1"/>
    </row>
    <row r="526" spans="1:20">
      <c r="A526" s="1">
        <v>541</v>
      </c>
      <c r="B526" s="1" t="s">
        <v>803</v>
      </c>
      <c r="C526" s="1" t="s">
        <v>804</v>
      </c>
      <c r="D526" s="1">
        <v>605</v>
      </c>
      <c r="E526" s="1" t="s">
        <v>321</v>
      </c>
      <c r="F526" s="1" t="s">
        <v>2006</v>
      </c>
      <c r="G526" s="1"/>
      <c r="H526" s="5">
        <v>200000</v>
      </c>
      <c r="I526" s="6">
        <v>9460</v>
      </c>
      <c r="J526" s="5">
        <v>7660</v>
      </c>
      <c r="K526" s="5">
        <v>12670</v>
      </c>
      <c r="L526" s="5">
        <v>31360</v>
      </c>
      <c r="M526" s="5">
        <f t="shared" si="16"/>
        <v>61150</v>
      </c>
      <c r="N526" s="5"/>
      <c r="O526" s="8">
        <f t="shared" si="17"/>
        <v>138850</v>
      </c>
      <c r="P526" s="5" t="s">
        <v>37</v>
      </c>
      <c r="Q526" s="1" t="s">
        <v>936</v>
      </c>
      <c r="R526" s="1" t="s">
        <v>1126</v>
      </c>
      <c r="S526" s="1"/>
      <c r="T526" s="1"/>
    </row>
    <row r="527" spans="1:20">
      <c r="A527" s="1">
        <v>542</v>
      </c>
      <c r="B527" s="1" t="s">
        <v>803</v>
      </c>
      <c r="C527" s="1" t="s">
        <v>804</v>
      </c>
      <c r="D527" s="1">
        <v>606</v>
      </c>
      <c r="E527" s="1" t="s">
        <v>323</v>
      </c>
      <c r="F527" s="1" t="s">
        <v>2007</v>
      </c>
      <c r="G527" s="1"/>
      <c r="H527" s="5">
        <v>200000</v>
      </c>
      <c r="I527" s="6">
        <v>9770</v>
      </c>
      <c r="J527" s="5">
        <v>10910</v>
      </c>
      <c r="K527" s="5">
        <v>14330</v>
      </c>
      <c r="L527" s="5">
        <v>13440</v>
      </c>
      <c r="M527" s="5">
        <f t="shared" si="16"/>
        <v>48450</v>
      </c>
      <c r="N527" s="5"/>
      <c r="O527" s="8">
        <f t="shared" si="17"/>
        <v>151550</v>
      </c>
      <c r="P527" s="5" t="s">
        <v>663</v>
      </c>
      <c r="Q527" s="1" t="s">
        <v>937</v>
      </c>
      <c r="R527" s="1" t="s">
        <v>1436</v>
      </c>
      <c r="S527" s="1"/>
      <c r="T527" s="1"/>
    </row>
    <row r="528" spans="1:20">
      <c r="A528" s="1">
        <v>543</v>
      </c>
      <c r="B528" s="1" t="s">
        <v>803</v>
      </c>
      <c r="C528" s="1" t="s">
        <v>804</v>
      </c>
      <c r="D528" s="1">
        <v>606</v>
      </c>
      <c r="E528" s="1" t="s">
        <v>325</v>
      </c>
      <c r="F528" s="1" t="s">
        <v>2008</v>
      </c>
      <c r="G528" s="1"/>
      <c r="H528" s="5">
        <v>200000</v>
      </c>
      <c r="I528" s="6">
        <v>9770</v>
      </c>
      <c r="J528" s="5">
        <v>10910</v>
      </c>
      <c r="K528" s="5">
        <v>14330</v>
      </c>
      <c r="L528" s="5">
        <v>13440</v>
      </c>
      <c r="M528" s="5">
        <f t="shared" si="16"/>
        <v>48450</v>
      </c>
      <c r="N528" s="5"/>
      <c r="O528" s="8">
        <f t="shared" si="17"/>
        <v>151550</v>
      </c>
      <c r="P528" s="5" t="s">
        <v>27</v>
      </c>
      <c r="Q528" s="1" t="s">
        <v>938</v>
      </c>
      <c r="R528" s="1" t="s">
        <v>1448</v>
      </c>
      <c r="S528" s="1"/>
      <c r="T528" s="1"/>
    </row>
    <row r="529" spans="1:20">
      <c r="A529" s="1">
        <v>544</v>
      </c>
      <c r="B529" s="1" t="s">
        <v>803</v>
      </c>
      <c r="C529" s="1" t="s">
        <v>804</v>
      </c>
      <c r="D529" s="1">
        <v>607</v>
      </c>
      <c r="E529" s="1" t="s">
        <v>327</v>
      </c>
      <c r="F529" s="1" t="s">
        <v>2009</v>
      </c>
      <c r="G529" s="1"/>
      <c r="H529" s="5">
        <v>200000</v>
      </c>
      <c r="I529" s="6">
        <v>12370</v>
      </c>
      <c r="J529" s="5">
        <v>9680</v>
      </c>
      <c r="K529" s="5">
        <v>16120</v>
      </c>
      <c r="L529" s="5">
        <v>26310</v>
      </c>
      <c r="M529" s="5">
        <f t="shared" si="16"/>
        <v>64480</v>
      </c>
      <c r="N529" s="5"/>
      <c r="O529" s="8">
        <f t="shared" si="17"/>
        <v>135520</v>
      </c>
      <c r="P529" s="5" t="s">
        <v>60</v>
      </c>
      <c r="Q529" s="1" t="s">
        <v>939</v>
      </c>
      <c r="R529" s="1" t="s">
        <v>1449</v>
      </c>
      <c r="S529" s="1"/>
      <c r="T529" s="1"/>
    </row>
    <row r="530" spans="1:20">
      <c r="A530" s="1">
        <v>545</v>
      </c>
      <c r="B530" s="1" t="s">
        <v>803</v>
      </c>
      <c r="C530" s="1" t="s">
        <v>804</v>
      </c>
      <c r="D530" s="1">
        <v>607</v>
      </c>
      <c r="E530" s="1" t="s">
        <v>940</v>
      </c>
      <c r="F530" s="1" t="s">
        <v>2010</v>
      </c>
      <c r="G530" s="1"/>
      <c r="H530" s="5">
        <v>200000</v>
      </c>
      <c r="I530" s="6">
        <v>12370</v>
      </c>
      <c r="J530" s="5">
        <v>9680</v>
      </c>
      <c r="K530" s="5">
        <v>16120</v>
      </c>
      <c r="L530" s="5">
        <v>26310</v>
      </c>
      <c r="M530" s="5">
        <f t="shared" si="16"/>
        <v>64480</v>
      </c>
      <c r="N530" s="5"/>
      <c r="O530" s="8">
        <f t="shared" si="17"/>
        <v>135520</v>
      </c>
      <c r="P530" s="5" t="s">
        <v>27</v>
      </c>
      <c r="Q530" s="1" t="s">
        <v>941</v>
      </c>
      <c r="R530" s="1" t="s">
        <v>1450</v>
      </c>
      <c r="S530" s="1"/>
      <c r="T530" s="1"/>
    </row>
    <row r="531" spans="1:20">
      <c r="A531" s="1">
        <v>546</v>
      </c>
      <c r="B531" s="1" t="s">
        <v>803</v>
      </c>
      <c r="C531" s="1" t="s">
        <v>804</v>
      </c>
      <c r="D531" s="1">
        <v>608</v>
      </c>
      <c r="E531" s="1" t="s">
        <v>330</v>
      </c>
      <c r="F531" s="1" t="s">
        <v>2011</v>
      </c>
      <c r="G531" s="1"/>
      <c r="H531" s="5">
        <v>200000</v>
      </c>
      <c r="I531" s="6">
        <v>15540</v>
      </c>
      <c r="J531" s="5">
        <v>21060</v>
      </c>
      <c r="K531" s="5">
        <v>26360</v>
      </c>
      <c r="L531" s="5">
        <v>33230</v>
      </c>
      <c r="M531" s="5">
        <f t="shared" si="16"/>
        <v>96190</v>
      </c>
      <c r="N531" s="5"/>
      <c r="O531" s="8">
        <f t="shared" si="17"/>
        <v>103810</v>
      </c>
      <c r="P531" s="7" t="s">
        <v>441</v>
      </c>
      <c r="Q531" s="3" t="s">
        <v>942</v>
      </c>
      <c r="R531" s="1" t="s">
        <v>1307</v>
      </c>
      <c r="S531" s="1"/>
      <c r="T531" s="1"/>
    </row>
    <row r="532" spans="1:20">
      <c r="A532" s="1">
        <v>547</v>
      </c>
      <c r="B532" s="1" t="s">
        <v>803</v>
      </c>
      <c r="C532" s="1" t="s">
        <v>804</v>
      </c>
      <c r="D532" s="1">
        <v>608</v>
      </c>
      <c r="E532" s="1" t="s">
        <v>331</v>
      </c>
      <c r="F532" s="1" t="s">
        <v>2012</v>
      </c>
      <c r="G532" s="1"/>
      <c r="H532" s="5">
        <v>200000</v>
      </c>
      <c r="I532" s="6">
        <v>15540</v>
      </c>
      <c r="J532" s="5">
        <v>21060</v>
      </c>
      <c r="K532" s="5">
        <v>26360</v>
      </c>
      <c r="L532" s="5">
        <v>33230</v>
      </c>
      <c r="M532" s="5">
        <f t="shared" si="16"/>
        <v>96190</v>
      </c>
      <c r="N532" s="5"/>
      <c r="O532" s="8">
        <f t="shared" si="17"/>
        <v>103810</v>
      </c>
      <c r="P532" s="5" t="s">
        <v>27</v>
      </c>
      <c r="Q532" s="1" t="s">
        <v>943</v>
      </c>
      <c r="R532" s="1" t="s">
        <v>1370</v>
      </c>
      <c r="S532" s="1"/>
      <c r="T532" s="1"/>
    </row>
    <row r="533" spans="1:20">
      <c r="A533" s="1">
        <v>548</v>
      </c>
      <c r="B533" s="1" t="s">
        <v>803</v>
      </c>
      <c r="C533" s="1" t="s">
        <v>804</v>
      </c>
      <c r="D533" s="1">
        <v>609</v>
      </c>
      <c r="E533" s="1" t="s">
        <v>333</v>
      </c>
      <c r="F533" s="1" t="s">
        <v>2013</v>
      </c>
      <c r="G533" s="1"/>
      <c r="H533" s="5">
        <v>200000</v>
      </c>
      <c r="I533" s="6">
        <v>11480</v>
      </c>
      <c r="J533" s="5">
        <v>6190</v>
      </c>
      <c r="K533" s="5">
        <v>15090</v>
      </c>
      <c r="L533" s="5">
        <v>20230</v>
      </c>
      <c r="M533" s="5">
        <f t="shared" si="16"/>
        <v>52990</v>
      </c>
      <c r="N533" s="5"/>
      <c r="O533" s="8">
        <f t="shared" si="17"/>
        <v>147010</v>
      </c>
      <c r="P533" s="5" t="s">
        <v>34</v>
      </c>
      <c r="Q533" s="1" t="s">
        <v>944</v>
      </c>
      <c r="R533" s="1" t="s">
        <v>1451</v>
      </c>
      <c r="S533" s="1"/>
      <c r="T533" s="1"/>
    </row>
    <row r="534" spans="1:20">
      <c r="A534" s="1">
        <v>549</v>
      </c>
      <c r="B534" s="1" t="s">
        <v>803</v>
      </c>
      <c r="C534" s="1" t="s">
        <v>804</v>
      </c>
      <c r="D534" s="1">
        <v>609</v>
      </c>
      <c r="E534" s="1" t="s">
        <v>335</v>
      </c>
      <c r="F534" s="1" t="s">
        <v>2014</v>
      </c>
      <c r="G534" s="1"/>
      <c r="H534" s="5">
        <v>200000</v>
      </c>
      <c r="I534" s="6">
        <v>11480</v>
      </c>
      <c r="J534" s="5">
        <v>6190</v>
      </c>
      <c r="K534" s="5">
        <v>15090</v>
      </c>
      <c r="L534" s="5">
        <v>20230</v>
      </c>
      <c r="M534" s="5">
        <f t="shared" si="16"/>
        <v>52990</v>
      </c>
      <c r="N534" s="5"/>
      <c r="O534" s="8">
        <f t="shared" si="17"/>
        <v>147010</v>
      </c>
      <c r="P534" s="5" t="s">
        <v>34</v>
      </c>
      <c r="Q534" s="1" t="s">
        <v>945</v>
      </c>
      <c r="R534" s="1" t="s">
        <v>1452</v>
      </c>
      <c r="S534" s="1"/>
      <c r="T534" s="1"/>
    </row>
    <row r="535" spans="1:20">
      <c r="A535" s="1">
        <v>550</v>
      </c>
      <c r="B535" s="1" t="s">
        <v>803</v>
      </c>
      <c r="C535" s="1" t="s">
        <v>804</v>
      </c>
      <c r="D535" s="1">
        <v>610</v>
      </c>
      <c r="E535" s="1" t="s">
        <v>336</v>
      </c>
      <c r="F535" s="1" t="s">
        <v>2015</v>
      </c>
      <c r="G535" s="1"/>
      <c r="H535" s="5">
        <v>200000</v>
      </c>
      <c r="I535" s="6">
        <v>14840</v>
      </c>
      <c r="J535" s="5">
        <v>16660</v>
      </c>
      <c r="K535" s="5">
        <v>20320</v>
      </c>
      <c r="L535" s="5">
        <v>20770</v>
      </c>
      <c r="M535" s="5">
        <f t="shared" si="16"/>
        <v>72590</v>
      </c>
      <c r="N535" s="5"/>
      <c r="O535" s="8">
        <f t="shared" si="17"/>
        <v>127410</v>
      </c>
      <c r="P535" s="5" t="s">
        <v>171</v>
      </c>
      <c r="Q535" s="1" t="s">
        <v>946</v>
      </c>
      <c r="R535" s="1" t="s">
        <v>1453</v>
      </c>
      <c r="S535" s="1"/>
      <c r="T535" s="1"/>
    </row>
    <row r="536" spans="1:20">
      <c r="A536" s="1">
        <v>551</v>
      </c>
      <c r="B536" s="1" t="s">
        <v>803</v>
      </c>
      <c r="C536" s="1" t="s">
        <v>804</v>
      </c>
      <c r="D536" s="1">
        <v>610</v>
      </c>
      <c r="E536" s="1" t="s">
        <v>339</v>
      </c>
      <c r="F536" s="1" t="s">
        <v>2016</v>
      </c>
      <c r="G536" s="1"/>
      <c r="H536" s="5">
        <v>200000</v>
      </c>
      <c r="I536" s="6">
        <v>14840</v>
      </c>
      <c r="J536" s="5">
        <v>16660</v>
      </c>
      <c r="K536" s="5">
        <v>20320</v>
      </c>
      <c r="L536" s="5">
        <v>20770</v>
      </c>
      <c r="M536" s="5">
        <f t="shared" si="16"/>
        <v>72590</v>
      </c>
      <c r="N536" s="5"/>
      <c r="O536" s="8">
        <f t="shared" si="17"/>
        <v>127410</v>
      </c>
      <c r="P536" s="5" t="s">
        <v>27</v>
      </c>
      <c r="Q536" s="1" t="s">
        <v>947</v>
      </c>
      <c r="R536" s="1" t="s">
        <v>1111</v>
      </c>
      <c r="S536" s="1"/>
      <c r="T536" s="1"/>
    </row>
    <row r="537" spans="1:20">
      <c r="A537" s="1">
        <v>552</v>
      </c>
      <c r="B537" s="1" t="s">
        <v>803</v>
      </c>
      <c r="C537" s="1" t="s">
        <v>804</v>
      </c>
      <c r="D537" s="1">
        <v>611</v>
      </c>
      <c r="E537" s="1" t="s">
        <v>341</v>
      </c>
      <c r="F537" s="1" t="s">
        <v>2017</v>
      </c>
      <c r="G537" s="1"/>
      <c r="H537" s="5">
        <v>200000</v>
      </c>
      <c r="I537" s="6">
        <v>16340</v>
      </c>
      <c r="J537" s="5">
        <v>11770</v>
      </c>
      <c r="K537" s="5">
        <v>22410</v>
      </c>
      <c r="L537" s="5">
        <v>29290</v>
      </c>
      <c r="M537" s="5">
        <f t="shared" si="16"/>
        <v>79810</v>
      </c>
      <c r="N537" s="5"/>
      <c r="O537" s="8">
        <f t="shared" si="17"/>
        <v>120190</v>
      </c>
      <c r="P537" s="5" t="s">
        <v>34</v>
      </c>
      <c r="Q537" s="1" t="s">
        <v>948</v>
      </c>
      <c r="R537" s="1" t="s">
        <v>1454</v>
      </c>
      <c r="S537" s="1"/>
      <c r="T537" s="1"/>
    </row>
    <row r="538" spans="1:20">
      <c r="A538" s="1">
        <v>553</v>
      </c>
      <c r="B538" s="1" t="s">
        <v>803</v>
      </c>
      <c r="C538" s="1" t="s">
        <v>804</v>
      </c>
      <c r="D538" s="1">
        <v>611</v>
      </c>
      <c r="E538" s="1" t="s">
        <v>342</v>
      </c>
      <c r="F538" s="1" t="s">
        <v>2018</v>
      </c>
      <c r="G538" s="1"/>
      <c r="H538" s="5">
        <v>200000</v>
      </c>
      <c r="I538" s="6">
        <v>16340</v>
      </c>
      <c r="J538" s="5">
        <v>11770</v>
      </c>
      <c r="K538" s="5">
        <v>22410</v>
      </c>
      <c r="L538" s="5">
        <v>29290</v>
      </c>
      <c r="M538" s="5">
        <f t="shared" si="16"/>
        <v>79810</v>
      </c>
      <c r="N538" s="5"/>
      <c r="O538" s="8">
        <f t="shared" si="17"/>
        <v>120190</v>
      </c>
      <c r="P538" s="5" t="s">
        <v>43</v>
      </c>
      <c r="Q538" s="1" t="s">
        <v>949</v>
      </c>
      <c r="R538" s="1" t="s">
        <v>1454</v>
      </c>
      <c r="S538" s="1"/>
      <c r="T538" s="1"/>
    </row>
    <row r="539" spans="1:20">
      <c r="A539" s="1">
        <v>554</v>
      </c>
      <c r="B539" s="1" t="s">
        <v>803</v>
      </c>
      <c r="C539" s="1" t="s">
        <v>804</v>
      </c>
      <c r="D539" s="1">
        <v>612</v>
      </c>
      <c r="E539" s="1" t="s">
        <v>344</v>
      </c>
      <c r="F539" s="1" t="s">
        <v>2019</v>
      </c>
      <c r="G539" s="1"/>
      <c r="H539" s="5">
        <v>200000</v>
      </c>
      <c r="I539" s="6">
        <v>8890</v>
      </c>
      <c r="J539" s="5">
        <v>12760</v>
      </c>
      <c r="K539" s="5">
        <v>12540</v>
      </c>
      <c r="L539" s="5">
        <v>22040</v>
      </c>
      <c r="M539" s="5">
        <f t="shared" si="16"/>
        <v>56230</v>
      </c>
      <c r="N539" s="5"/>
      <c r="O539" s="8">
        <f t="shared" si="17"/>
        <v>143770</v>
      </c>
      <c r="P539" s="5" t="s">
        <v>57</v>
      </c>
      <c r="Q539" s="1" t="s">
        <v>950</v>
      </c>
      <c r="R539" s="1" t="s">
        <v>1455</v>
      </c>
      <c r="S539" s="1"/>
      <c r="T539" s="1"/>
    </row>
    <row r="540" spans="1:20">
      <c r="A540" s="1">
        <v>555</v>
      </c>
      <c r="B540" s="1" t="s">
        <v>803</v>
      </c>
      <c r="C540" s="1" t="s">
        <v>804</v>
      </c>
      <c r="D540" s="1">
        <v>612</v>
      </c>
      <c r="E540" s="1" t="s">
        <v>346</v>
      </c>
      <c r="F540" s="1" t="s">
        <v>2020</v>
      </c>
      <c r="G540" s="1"/>
      <c r="H540" s="5">
        <v>200000</v>
      </c>
      <c r="I540" s="6">
        <v>8890</v>
      </c>
      <c r="J540" s="5">
        <v>12760</v>
      </c>
      <c r="K540" s="5">
        <v>12540</v>
      </c>
      <c r="L540" s="5">
        <v>22040</v>
      </c>
      <c r="M540" s="5">
        <f t="shared" si="16"/>
        <v>56230</v>
      </c>
      <c r="N540" s="5"/>
      <c r="O540" s="8">
        <f t="shared" si="17"/>
        <v>143770</v>
      </c>
      <c r="P540" s="5" t="s">
        <v>34</v>
      </c>
      <c r="Q540" s="1" t="s">
        <v>951</v>
      </c>
      <c r="R540" s="1" t="s">
        <v>1456</v>
      </c>
      <c r="S540" s="1"/>
      <c r="T540" s="1"/>
    </row>
    <row r="541" spans="1:20">
      <c r="A541" s="1">
        <v>556</v>
      </c>
      <c r="B541" s="1" t="s">
        <v>803</v>
      </c>
      <c r="C541" s="1" t="s">
        <v>804</v>
      </c>
      <c r="D541" s="1">
        <v>613</v>
      </c>
      <c r="E541" s="1" t="s">
        <v>348</v>
      </c>
      <c r="F541" s="1" t="s">
        <v>2021</v>
      </c>
      <c r="G541" s="1"/>
      <c r="H541" s="5">
        <v>200000</v>
      </c>
      <c r="I541" s="6">
        <v>12550</v>
      </c>
      <c r="J541" s="5">
        <v>19060</v>
      </c>
      <c r="K541" s="5">
        <v>27280</v>
      </c>
      <c r="L541" s="5">
        <v>45600</v>
      </c>
      <c r="M541" s="5">
        <f t="shared" si="16"/>
        <v>104490</v>
      </c>
      <c r="N541" s="5"/>
      <c r="O541" s="8">
        <f t="shared" si="17"/>
        <v>95510</v>
      </c>
      <c r="P541" s="5" t="s">
        <v>34</v>
      </c>
      <c r="Q541" s="1" t="s">
        <v>952</v>
      </c>
      <c r="R541" s="1" t="s">
        <v>1153</v>
      </c>
      <c r="S541" s="1"/>
      <c r="T541" s="1"/>
    </row>
    <row r="542" spans="1:20">
      <c r="A542" s="1">
        <v>557</v>
      </c>
      <c r="B542" s="1" t="s">
        <v>803</v>
      </c>
      <c r="C542" s="1" t="s">
        <v>804</v>
      </c>
      <c r="D542" s="1">
        <v>613</v>
      </c>
      <c r="E542" s="1" t="s">
        <v>350</v>
      </c>
      <c r="F542" s="1" t="s">
        <v>2022</v>
      </c>
      <c r="G542" s="1"/>
      <c r="H542" s="5">
        <v>200000</v>
      </c>
      <c r="I542" s="6">
        <v>12550</v>
      </c>
      <c r="J542" s="5">
        <v>19060</v>
      </c>
      <c r="K542" s="5">
        <v>27280</v>
      </c>
      <c r="L542" s="5">
        <v>45600</v>
      </c>
      <c r="M542" s="5">
        <f t="shared" si="16"/>
        <v>104490</v>
      </c>
      <c r="N542" s="5"/>
      <c r="O542" s="8">
        <f t="shared" si="17"/>
        <v>95510</v>
      </c>
      <c r="P542" s="5" t="s">
        <v>37</v>
      </c>
      <c r="Q542" s="1" t="s">
        <v>953</v>
      </c>
      <c r="R542" s="1" t="s">
        <v>1457</v>
      </c>
      <c r="S542" s="1"/>
      <c r="T542" s="1"/>
    </row>
    <row r="543" spans="1:20">
      <c r="A543" s="1">
        <v>558</v>
      </c>
      <c r="B543" s="1" t="s">
        <v>803</v>
      </c>
      <c r="C543" s="1" t="s">
        <v>804</v>
      </c>
      <c r="D543" s="1">
        <v>614</v>
      </c>
      <c r="E543" s="1" t="s">
        <v>352</v>
      </c>
      <c r="F543" s="1" t="s">
        <v>2023</v>
      </c>
      <c r="G543" s="1"/>
      <c r="H543" s="5">
        <v>200000</v>
      </c>
      <c r="I543" s="6">
        <v>8540</v>
      </c>
      <c r="J543" s="5">
        <v>10230</v>
      </c>
      <c r="K543" s="5">
        <v>15340</v>
      </c>
      <c r="L543" s="5">
        <v>18110</v>
      </c>
      <c r="M543" s="5">
        <f t="shared" si="16"/>
        <v>52220</v>
      </c>
      <c r="N543" s="5"/>
      <c r="O543" s="8">
        <f t="shared" si="17"/>
        <v>147780</v>
      </c>
      <c r="P543" s="5" t="s">
        <v>34</v>
      </c>
      <c r="Q543" s="1" t="s">
        <v>954</v>
      </c>
      <c r="R543" s="1" t="s">
        <v>1458</v>
      </c>
      <c r="S543" s="1"/>
      <c r="T543" s="1"/>
    </row>
    <row r="544" spans="1:20">
      <c r="A544" s="1">
        <v>559</v>
      </c>
      <c r="B544" s="1" t="s">
        <v>803</v>
      </c>
      <c r="C544" s="1" t="s">
        <v>804</v>
      </c>
      <c r="D544" s="1">
        <v>614</v>
      </c>
      <c r="E544" s="1" t="s">
        <v>354</v>
      </c>
      <c r="F544" s="1" t="s">
        <v>2024</v>
      </c>
      <c r="G544" s="1"/>
      <c r="H544" s="5">
        <v>200000</v>
      </c>
      <c r="I544" s="6">
        <v>8540</v>
      </c>
      <c r="J544" s="5">
        <v>10230</v>
      </c>
      <c r="K544" s="5">
        <v>15340</v>
      </c>
      <c r="L544" s="5">
        <v>18110</v>
      </c>
      <c r="M544" s="5">
        <f t="shared" si="16"/>
        <v>52220</v>
      </c>
      <c r="N544" s="5"/>
      <c r="O544" s="8">
        <f t="shared" si="17"/>
        <v>147780</v>
      </c>
      <c r="P544" s="5" t="s">
        <v>34</v>
      </c>
      <c r="Q544" s="1" t="s">
        <v>955</v>
      </c>
      <c r="R544" s="1" t="s">
        <v>1459</v>
      </c>
      <c r="S544" s="1"/>
      <c r="T544" s="1"/>
    </row>
    <row r="545" spans="1:20">
      <c r="A545" s="1">
        <v>560</v>
      </c>
      <c r="B545" s="1" t="s">
        <v>803</v>
      </c>
      <c r="C545" s="1" t="s">
        <v>804</v>
      </c>
      <c r="D545" s="1">
        <v>615</v>
      </c>
      <c r="E545" s="1" t="s">
        <v>356</v>
      </c>
      <c r="F545" s="1" t="s">
        <v>2025</v>
      </c>
      <c r="G545" s="1"/>
      <c r="H545" s="5">
        <v>200000</v>
      </c>
      <c r="I545" s="6">
        <v>8250</v>
      </c>
      <c r="J545" s="5">
        <v>4580</v>
      </c>
      <c r="K545" s="5">
        <v>10580</v>
      </c>
      <c r="L545" s="5">
        <v>15940</v>
      </c>
      <c r="M545" s="5">
        <f t="shared" si="16"/>
        <v>39350</v>
      </c>
      <c r="N545" s="5"/>
      <c r="O545" s="8">
        <f t="shared" si="17"/>
        <v>160650</v>
      </c>
      <c r="P545" s="5" t="s">
        <v>27</v>
      </c>
      <c r="Q545" s="1" t="s">
        <v>956</v>
      </c>
      <c r="R545" s="1" t="s">
        <v>1460</v>
      </c>
      <c r="S545" s="1"/>
      <c r="T545" s="1"/>
    </row>
    <row r="546" spans="1:20">
      <c r="A546" s="1">
        <v>561</v>
      </c>
      <c r="B546" s="1" t="s">
        <v>803</v>
      </c>
      <c r="C546" s="1" t="s">
        <v>804</v>
      </c>
      <c r="D546" s="1">
        <v>615</v>
      </c>
      <c r="E546" s="1" t="s">
        <v>358</v>
      </c>
      <c r="F546" s="1" t="s">
        <v>2026</v>
      </c>
      <c r="G546" s="1"/>
      <c r="H546" s="5">
        <v>200000</v>
      </c>
      <c r="I546" s="6">
        <v>8250</v>
      </c>
      <c r="J546" s="5">
        <v>4580</v>
      </c>
      <c r="K546" s="5">
        <v>10580</v>
      </c>
      <c r="L546" s="5">
        <v>15940</v>
      </c>
      <c r="M546" s="5">
        <f t="shared" si="16"/>
        <v>39350</v>
      </c>
      <c r="N546" s="5"/>
      <c r="O546" s="8">
        <f t="shared" si="17"/>
        <v>160650</v>
      </c>
      <c r="P546" s="5" t="s">
        <v>34</v>
      </c>
      <c r="Q546" s="1" t="s">
        <v>957</v>
      </c>
      <c r="R546" s="1" t="s">
        <v>1191</v>
      </c>
      <c r="S546" s="1"/>
      <c r="T546" s="1"/>
    </row>
    <row r="547" spans="1:20">
      <c r="A547" s="1">
        <v>562</v>
      </c>
      <c r="B547" s="1" t="s">
        <v>803</v>
      </c>
      <c r="C547" s="1" t="s">
        <v>804</v>
      </c>
      <c r="D547" s="1">
        <v>616</v>
      </c>
      <c r="E547" s="1" t="s">
        <v>360</v>
      </c>
      <c r="F547" s="1" t="s">
        <v>2027</v>
      </c>
      <c r="G547" s="1"/>
      <c r="H547" s="5">
        <v>200000</v>
      </c>
      <c r="I547" s="6">
        <v>15370</v>
      </c>
      <c r="J547" s="5">
        <v>14010</v>
      </c>
      <c r="K547" s="5">
        <v>19730</v>
      </c>
      <c r="L547" s="5">
        <v>23910</v>
      </c>
      <c r="M547" s="5">
        <f t="shared" si="16"/>
        <v>73020</v>
      </c>
      <c r="N547" s="5"/>
      <c r="O547" s="8">
        <f t="shared" si="17"/>
        <v>126980</v>
      </c>
      <c r="P547" s="5" t="s">
        <v>27</v>
      </c>
      <c r="Q547" s="1" t="s">
        <v>958</v>
      </c>
      <c r="R547" s="1" t="s">
        <v>1461</v>
      </c>
      <c r="S547" s="1"/>
      <c r="T547" s="1"/>
    </row>
    <row r="548" spans="1:20">
      <c r="A548" s="1">
        <v>563</v>
      </c>
      <c r="B548" s="1" t="s">
        <v>803</v>
      </c>
      <c r="C548" s="1" t="s">
        <v>804</v>
      </c>
      <c r="D548" s="1">
        <v>616</v>
      </c>
      <c r="E548" s="1" t="s">
        <v>362</v>
      </c>
      <c r="F548" s="1" t="s">
        <v>2028</v>
      </c>
      <c r="G548" s="1"/>
      <c r="H548" s="5">
        <v>200000</v>
      </c>
      <c r="I548" s="6">
        <v>15370</v>
      </c>
      <c r="J548" s="5">
        <v>14010</v>
      </c>
      <c r="K548" s="5">
        <v>19730</v>
      </c>
      <c r="L548" s="5">
        <v>23910</v>
      </c>
      <c r="M548" s="5">
        <f t="shared" si="16"/>
        <v>73020</v>
      </c>
      <c r="N548" s="5"/>
      <c r="O548" s="8">
        <f t="shared" si="17"/>
        <v>126980</v>
      </c>
      <c r="P548" s="7" t="s">
        <v>927</v>
      </c>
      <c r="Q548" s="3" t="s">
        <v>959</v>
      </c>
      <c r="R548" s="1" t="s">
        <v>1462</v>
      </c>
      <c r="S548" s="1"/>
      <c r="T548" s="1"/>
    </row>
    <row r="549" spans="1:20">
      <c r="A549" s="1">
        <v>564</v>
      </c>
      <c r="B549" s="1" t="s">
        <v>803</v>
      </c>
      <c r="C549" s="1" t="s">
        <v>804</v>
      </c>
      <c r="D549" s="1">
        <v>617</v>
      </c>
      <c r="E549" s="1" t="s">
        <v>364</v>
      </c>
      <c r="F549" s="1" t="s">
        <v>2029</v>
      </c>
      <c r="G549" s="1"/>
      <c r="H549" s="5">
        <v>200000</v>
      </c>
      <c r="I549" s="6">
        <v>9100</v>
      </c>
      <c r="J549" s="5">
        <v>9800</v>
      </c>
      <c r="K549" s="5">
        <v>13980</v>
      </c>
      <c r="L549" s="5">
        <v>18690</v>
      </c>
      <c r="M549" s="5">
        <f t="shared" si="16"/>
        <v>51570</v>
      </c>
      <c r="N549" s="5"/>
      <c r="O549" s="8">
        <f t="shared" si="17"/>
        <v>148430</v>
      </c>
      <c r="P549" s="5" t="s">
        <v>34</v>
      </c>
      <c r="Q549" s="1" t="s">
        <v>960</v>
      </c>
      <c r="R549" s="1" t="s">
        <v>1463</v>
      </c>
      <c r="S549" s="1"/>
      <c r="T549" s="1"/>
    </row>
    <row r="550" spans="1:20">
      <c r="A550" s="1">
        <v>565</v>
      </c>
      <c r="B550" s="1" t="s">
        <v>803</v>
      </c>
      <c r="C550" s="1" t="s">
        <v>804</v>
      </c>
      <c r="D550" s="1">
        <v>617</v>
      </c>
      <c r="E550" s="1" t="s">
        <v>366</v>
      </c>
      <c r="F550" s="1" t="s">
        <v>2030</v>
      </c>
      <c r="G550" s="1"/>
      <c r="H550" s="5">
        <v>200000</v>
      </c>
      <c r="I550" s="6">
        <v>9100</v>
      </c>
      <c r="J550" s="5">
        <v>9800</v>
      </c>
      <c r="K550" s="5">
        <v>13980</v>
      </c>
      <c r="L550" s="5">
        <v>18690</v>
      </c>
      <c r="M550" s="5">
        <f t="shared" si="16"/>
        <v>51570</v>
      </c>
      <c r="N550" s="5"/>
      <c r="O550" s="8">
        <f t="shared" si="17"/>
        <v>148430</v>
      </c>
      <c r="P550" s="5" t="s">
        <v>60</v>
      </c>
      <c r="Q550" s="1" t="s">
        <v>961</v>
      </c>
      <c r="R550" s="1" t="s">
        <v>1395</v>
      </c>
      <c r="S550" s="1"/>
      <c r="T550" s="1"/>
    </row>
    <row r="551" spans="1:20">
      <c r="A551" s="1">
        <v>566</v>
      </c>
      <c r="B551" s="1" t="s">
        <v>803</v>
      </c>
      <c r="C551" s="1" t="s">
        <v>804</v>
      </c>
      <c r="D551" s="1">
        <v>618</v>
      </c>
      <c r="E551" s="1" t="s">
        <v>368</v>
      </c>
      <c r="F551" s="1" t="s">
        <v>2031</v>
      </c>
      <c r="G551" s="1"/>
      <c r="H551" s="5">
        <v>200000</v>
      </c>
      <c r="I551" s="6">
        <v>11350</v>
      </c>
      <c r="J551" s="5">
        <v>9040</v>
      </c>
      <c r="K551" s="5">
        <v>15180</v>
      </c>
      <c r="L551" s="5">
        <v>15240</v>
      </c>
      <c r="M551" s="5">
        <f t="shared" si="16"/>
        <v>50810</v>
      </c>
      <c r="N551" s="5"/>
      <c r="O551" s="8">
        <f t="shared" si="17"/>
        <v>149190</v>
      </c>
      <c r="P551" s="5" t="s">
        <v>34</v>
      </c>
      <c r="Q551" s="1" t="s">
        <v>962</v>
      </c>
      <c r="R551" s="1" t="s">
        <v>1464</v>
      </c>
      <c r="S551" s="1"/>
      <c r="T551" s="1"/>
    </row>
    <row r="552" spans="1:20">
      <c r="A552" s="1">
        <v>567</v>
      </c>
      <c r="B552" s="1" t="s">
        <v>803</v>
      </c>
      <c r="C552" s="1" t="s">
        <v>804</v>
      </c>
      <c r="D552" s="1">
        <v>618</v>
      </c>
      <c r="E552" s="1" t="s">
        <v>370</v>
      </c>
      <c r="F552" s="1" t="s">
        <v>2032</v>
      </c>
      <c r="G552" s="1"/>
      <c r="H552" s="5">
        <v>200000</v>
      </c>
      <c r="I552" s="6">
        <v>11350</v>
      </c>
      <c r="J552" s="5">
        <v>9040</v>
      </c>
      <c r="K552" s="5">
        <v>15180</v>
      </c>
      <c r="L552" s="5">
        <v>15240</v>
      </c>
      <c r="M552" s="5">
        <f t="shared" si="16"/>
        <v>50810</v>
      </c>
      <c r="N552" s="5"/>
      <c r="O552" s="8">
        <f t="shared" si="17"/>
        <v>149190</v>
      </c>
      <c r="P552" s="5" t="s">
        <v>34</v>
      </c>
      <c r="Q552" s="1" t="s">
        <v>963</v>
      </c>
      <c r="R552" s="1" t="s">
        <v>1411</v>
      </c>
      <c r="S552" s="1"/>
      <c r="T552" s="1"/>
    </row>
    <row r="553" spans="1:20">
      <c r="A553" s="1">
        <v>569</v>
      </c>
      <c r="B553" s="1" t="s">
        <v>803</v>
      </c>
      <c r="C553" s="1" t="s">
        <v>804</v>
      </c>
      <c r="D553" s="1">
        <v>702</v>
      </c>
      <c r="E553" s="1" t="s">
        <v>384</v>
      </c>
      <c r="F553" s="1" t="s">
        <v>2033</v>
      </c>
      <c r="G553" s="1"/>
      <c r="H553" s="5">
        <v>200000</v>
      </c>
      <c r="I553" s="6">
        <v>9410</v>
      </c>
      <c r="J553" s="5">
        <v>13790</v>
      </c>
      <c r="K553" s="5">
        <v>12380</v>
      </c>
      <c r="L553" s="5">
        <v>14350</v>
      </c>
      <c r="M553" s="5">
        <f t="shared" si="16"/>
        <v>49930</v>
      </c>
      <c r="N553" s="5"/>
      <c r="O553" s="8">
        <f t="shared" si="17"/>
        <v>150070</v>
      </c>
      <c r="P553" s="5" t="s">
        <v>34</v>
      </c>
      <c r="Q553" s="1" t="s">
        <v>964</v>
      </c>
      <c r="R553" s="1" t="s">
        <v>1113</v>
      </c>
      <c r="S553" s="1"/>
      <c r="T553" s="1"/>
    </row>
    <row r="554" spans="1:20">
      <c r="A554" s="1">
        <v>570</v>
      </c>
      <c r="B554" s="1" t="s">
        <v>803</v>
      </c>
      <c r="C554" s="1" t="s">
        <v>804</v>
      </c>
      <c r="D554" s="1">
        <v>703</v>
      </c>
      <c r="E554" s="1" t="s">
        <v>385</v>
      </c>
      <c r="F554" s="1" t="s">
        <v>2034</v>
      </c>
      <c r="G554" s="1"/>
      <c r="H554" s="5">
        <v>200000</v>
      </c>
      <c r="I554" s="6">
        <v>13010</v>
      </c>
      <c r="J554" s="5">
        <v>13710</v>
      </c>
      <c r="K554" s="5">
        <v>16290</v>
      </c>
      <c r="L554" s="5">
        <v>16140</v>
      </c>
      <c r="M554" s="5">
        <f t="shared" si="16"/>
        <v>59150</v>
      </c>
      <c r="N554" s="5"/>
      <c r="O554" s="8">
        <f t="shared" si="17"/>
        <v>140850</v>
      </c>
      <c r="P554" s="5" t="s">
        <v>965</v>
      </c>
      <c r="Q554" s="1" t="s">
        <v>966</v>
      </c>
      <c r="R554" s="1" t="s">
        <v>1126</v>
      </c>
      <c r="S554" s="1"/>
      <c r="T554" s="1"/>
    </row>
    <row r="555" spans="1:20">
      <c r="A555" s="1">
        <v>571</v>
      </c>
      <c r="B555" s="1" t="s">
        <v>803</v>
      </c>
      <c r="C555" s="1" t="s">
        <v>804</v>
      </c>
      <c r="D555" s="1">
        <v>704</v>
      </c>
      <c r="E555" s="1" t="s">
        <v>387</v>
      </c>
      <c r="F555" s="1" t="s">
        <v>2035</v>
      </c>
      <c r="G555" s="1"/>
      <c r="H555" s="5">
        <v>200000</v>
      </c>
      <c r="I555" s="6">
        <v>10600</v>
      </c>
      <c r="J555" s="5">
        <v>11130</v>
      </c>
      <c r="K555" s="5">
        <v>29800</v>
      </c>
      <c r="L555" s="5">
        <v>31930</v>
      </c>
      <c r="M555" s="5">
        <f t="shared" si="16"/>
        <v>83460</v>
      </c>
      <c r="N555" s="5"/>
      <c r="O555" s="8">
        <f t="shared" si="17"/>
        <v>116540</v>
      </c>
      <c r="P555" s="5" t="s">
        <v>483</v>
      </c>
      <c r="Q555" s="1" t="s">
        <v>967</v>
      </c>
      <c r="R555" s="1" t="s">
        <v>1465</v>
      </c>
      <c r="S555" s="1"/>
      <c r="T555" s="1"/>
    </row>
    <row r="556" spans="1:20">
      <c r="A556" s="1">
        <v>572</v>
      </c>
      <c r="B556" s="1" t="s">
        <v>803</v>
      </c>
      <c r="C556" s="1" t="s">
        <v>804</v>
      </c>
      <c r="D556" s="1">
        <v>705</v>
      </c>
      <c r="E556" s="1" t="s">
        <v>389</v>
      </c>
      <c r="F556" s="1" t="s">
        <v>1101</v>
      </c>
      <c r="G556" s="1"/>
      <c r="H556" s="5"/>
      <c r="I556" s="6">
        <v>0</v>
      </c>
      <c r="J556" s="5"/>
      <c r="K556" s="5"/>
      <c r="L556" s="5"/>
      <c r="M556" s="5">
        <f t="shared" si="16"/>
        <v>0</v>
      </c>
      <c r="N556" s="5"/>
      <c r="O556" s="8">
        <f t="shared" si="17"/>
        <v>0</v>
      </c>
      <c r="P556" s="7"/>
      <c r="Q556" s="3"/>
      <c r="R556" s="1" t="s">
        <v>1101</v>
      </c>
      <c r="S556" s="1"/>
      <c r="T556" s="1"/>
    </row>
    <row r="557" spans="1:20">
      <c r="A557" s="1">
        <v>573</v>
      </c>
      <c r="B557" s="1" t="s">
        <v>803</v>
      </c>
      <c r="C557" s="1" t="s">
        <v>804</v>
      </c>
      <c r="D557" s="1">
        <v>706</v>
      </c>
      <c r="E557" s="1" t="s">
        <v>391</v>
      </c>
      <c r="F557" s="1" t="s">
        <v>2036</v>
      </c>
      <c r="G557" s="1"/>
      <c r="H557" s="5">
        <v>200000</v>
      </c>
      <c r="I557" s="6">
        <v>20400</v>
      </c>
      <c r="J557" s="5">
        <v>8080</v>
      </c>
      <c r="K557" s="5">
        <v>10040</v>
      </c>
      <c r="L557" s="5">
        <v>21800</v>
      </c>
      <c r="M557" s="5">
        <f t="shared" si="16"/>
        <v>60320</v>
      </c>
      <c r="N557" s="5"/>
      <c r="O557" s="8">
        <f t="shared" si="17"/>
        <v>139680</v>
      </c>
      <c r="P557" s="5" t="s">
        <v>34</v>
      </c>
      <c r="Q557" s="1" t="s">
        <v>968</v>
      </c>
      <c r="R557" s="1" t="s">
        <v>1126</v>
      </c>
      <c r="S557" s="1"/>
      <c r="T557" s="1"/>
    </row>
    <row r="558" spans="1:20">
      <c r="A558" s="1">
        <v>574</v>
      </c>
      <c r="B558" s="1" t="s">
        <v>803</v>
      </c>
      <c r="C558" s="1" t="s">
        <v>804</v>
      </c>
      <c r="D558" s="1">
        <v>706</v>
      </c>
      <c r="E558" s="1" t="s">
        <v>393</v>
      </c>
      <c r="F558" s="1" t="s">
        <v>2037</v>
      </c>
      <c r="G558" s="1"/>
      <c r="H558" s="5">
        <v>200000</v>
      </c>
      <c r="I558" s="6">
        <v>20400</v>
      </c>
      <c r="J558" s="5">
        <v>8080</v>
      </c>
      <c r="K558" s="5">
        <v>10040</v>
      </c>
      <c r="L558" s="5">
        <v>21800</v>
      </c>
      <c r="M558" s="5">
        <f t="shared" si="16"/>
        <v>60320</v>
      </c>
      <c r="N558" s="5"/>
      <c r="O558" s="8">
        <f t="shared" si="17"/>
        <v>139680</v>
      </c>
      <c r="P558" s="5" t="s">
        <v>34</v>
      </c>
      <c r="Q558" s="1" t="s">
        <v>969</v>
      </c>
      <c r="R558" s="1" t="s">
        <v>1394</v>
      </c>
      <c r="S558" s="1"/>
      <c r="T558" s="1"/>
    </row>
    <row r="559" spans="1:20">
      <c r="A559" s="1">
        <v>575</v>
      </c>
      <c r="B559" s="1" t="s">
        <v>803</v>
      </c>
      <c r="C559" s="1" t="s">
        <v>804</v>
      </c>
      <c r="D559" s="1">
        <v>707</v>
      </c>
      <c r="E559" s="1" t="s">
        <v>395</v>
      </c>
      <c r="F559" s="1" t="s">
        <v>2038</v>
      </c>
      <c r="G559" s="1"/>
      <c r="H559" s="5">
        <v>200000</v>
      </c>
      <c r="I559" s="6">
        <v>6820</v>
      </c>
      <c r="J559" s="5">
        <v>8270</v>
      </c>
      <c r="K559" s="5">
        <v>14000</v>
      </c>
      <c r="L559" s="5">
        <v>14350</v>
      </c>
      <c r="M559" s="5">
        <f t="shared" si="16"/>
        <v>43440</v>
      </c>
      <c r="N559" s="5"/>
      <c r="O559" s="8">
        <f t="shared" si="17"/>
        <v>156560</v>
      </c>
      <c r="P559" s="5" t="s">
        <v>37</v>
      </c>
      <c r="Q559" s="1" t="s">
        <v>970</v>
      </c>
      <c r="R559" s="1" t="s">
        <v>1466</v>
      </c>
      <c r="S559" s="1"/>
      <c r="T559" s="1"/>
    </row>
    <row r="560" spans="1:20">
      <c r="A560" s="1">
        <v>576</v>
      </c>
      <c r="B560" s="1" t="s">
        <v>803</v>
      </c>
      <c r="C560" s="1" t="s">
        <v>804</v>
      </c>
      <c r="D560" s="1">
        <v>707</v>
      </c>
      <c r="E560" s="1" t="s">
        <v>397</v>
      </c>
      <c r="F560" s="1" t="s">
        <v>2039</v>
      </c>
      <c r="G560" s="1"/>
      <c r="H560" s="5">
        <v>200000</v>
      </c>
      <c r="I560" s="6">
        <v>6820</v>
      </c>
      <c r="J560" s="5">
        <v>8270</v>
      </c>
      <c r="K560" s="5">
        <v>14000</v>
      </c>
      <c r="L560" s="5">
        <v>14350</v>
      </c>
      <c r="M560" s="5">
        <f t="shared" si="16"/>
        <v>43440</v>
      </c>
      <c r="N560" s="5"/>
      <c r="O560" s="8">
        <f t="shared" si="17"/>
        <v>156560</v>
      </c>
      <c r="P560" s="5" t="s">
        <v>24</v>
      </c>
      <c r="Q560" s="1" t="s">
        <v>971</v>
      </c>
      <c r="R560" s="1" t="s">
        <v>1467</v>
      </c>
      <c r="S560" s="1"/>
      <c r="T560" s="1"/>
    </row>
    <row r="561" spans="1:20">
      <c r="A561" s="1">
        <v>577</v>
      </c>
      <c r="B561" s="1" t="s">
        <v>803</v>
      </c>
      <c r="C561" s="1" t="s">
        <v>804</v>
      </c>
      <c r="D561" s="1">
        <v>708</v>
      </c>
      <c r="E561" s="1" t="s">
        <v>399</v>
      </c>
      <c r="F561" s="1" t="s">
        <v>2040</v>
      </c>
      <c r="G561" s="1"/>
      <c r="H561" s="5">
        <v>200000</v>
      </c>
      <c r="I561" s="6">
        <v>15800</v>
      </c>
      <c r="J561" s="5">
        <v>10270</v>
      </c>
      <c r="K561" s="5">
        <v>17120</v>
      </c>
      <c r="L561" s="5">
        <v>23910</v>
      </c>
      <c r="M561" s="5">
        <f t="shared" si="16"/>
        <v>67100</v>
      </c>
      <c r="N561" s="5"/>
      <c r="O561" s="8">
        <f t="shared" si="17"/>
        <v>132900</v>
      </c>
      <c r="P561" s="5" t="s">
        <v>34</v>
      </c>
      <c r="Q561" s="1" t="s">
        <v>972</v>
      </c>
      <c r="R561" s="1" t="s">
        <v>1344</v>
      </c>
      <c r="S561" s="1"/>
      <c r="T561" s="1"/>
    </row>
    <row r="562" spans="1:20">
      <c r="A562" s="1">
        <v>578</v>
      </c>
      <c r="B562" s="1" t="s">
        <v>803</v>
      </c>
      <c r="C562" s="1" t="s">
        <v>804</v>
      </c>
      <c r="D562" s="1">
        <v>708</v>
      </c>
      <c r="E562" s="1" t="s">
        <v>401</v>
      </c>
      <c r="F562" s="1" t="s">
        <v>2041</v>
      </c>
      <c r="G562" s="1"/>
      <c r="H562" s="5">
        <v>200000</v>
      </c>
      <c r="I562" s="6">
        <v>15800</v>
      </c>
      <c r="J562" s="5">
        <v>10270</v>
      </c>
      <c r="K562" s="5">
        <v>17120</v>
      </c>
      <c r="L562" s="5">
        <v>23910</v>
      </c>
      <c r="M562" s="5">
        <f t="shared" ref="M562:M625" si="18">I562+J562+K562+L562</f>
        <v>67100</v>
      </c>
      <c r="N562" s="5"/>
      <c r="O562" s="8">
        <f t="shared" ref="O562:O625" si="19">H562-M562</f>
        <v>132900</v>
      </c>
      <c r="P562" s="5" t="s">
        <v>43</v>
      </c>
      <c r="Q562" s="1" t="s">
        <v>973</v>
      </c>
      <c r="R562" s="1" t="s">
        <v>1468</v>
      </c>
      <c r="S562" s="1"/>
      <c r="T562" s="1"/>
    </row>
    <row r="563" spans="1:20">
      <c r="A563" s="1">
        <v>579</v>
      </c>
      <c r="B563" s="1" t="s">
        <v>803</v>
      </c>
      <c r="C563" s="1" t="s">
        <v>804</v>
      </c>
      <c r="D563" s="1">
        <v>709</v>
      </c>
      <c r="E563" s="1" t="s">
        <v>403</v>
      </c>
      <c r="F563" s="1" t="s">
        <v>2042</v>
      </c>
      <c r="G563" s="1"/>
      <c r="H563" s="5">
        <v>200000</v>
      </c>
      <c r="I563" s="6">
        <v>5810</v>
      </c>
      <c r="J563" s="5">
        <v>5070</v>
      </c>
      <c r="K563" s="5">
        <v>7060</v>
      </c>
      <c r="L563" s="5">
        <v>11950</v>
      </c>
      <c r="M563" s="5">
        <f t="shared" si="18"/>
        <v>29890</v>
      </c>
      <c r="N563" s="5"/>
      <c r="O563" s="8">
        <f t="shared" si="19"/>
        <v>170110</v>
      </c>
      <c r="P563" s="5" t="s">
        <v>27</v>
      </c>
      <c r="Q563" s="1" t="s">
        <v>974</v>
      </c>
      <c r="R563" s="1" t="s">
        <v>1469</v>
      </c>
      <c r="S563" s="1"/>
      <c r="T563" s="1"/>
    </row>
    <row r="564" spans="1:20">
      <c r="A564" s="1">
        <v>580</v>
      </c>
      <c r="B564" s="1" t="s">
        <v>803</v>
      </c>
      <c r="C564" s="1" t="s">
        <v>804</v>
      </c>
      <c r="D564" s="1">
        <v>709</v>
      </c>
      <c r="E564" s="1" t="s">
        <v>405</v>
      </c>
      <c r="F564" s="1" t="s">
        <v>2043</v>
      </c>
      <c r="G564" s="1"/>
      <c r="H564" s="5">
        <v>200000</v>
      </c>
      <c r="I564" s="6">
        <v>5810</v>
      </c>
      <c r="J564" s="5">
        <v>5070</v>
      </c>
      <c r="K564" s="5">
        <v>7060</v>
      </c>
      <c r="L564" s="5">
        <v>11950</v>
      </c>
      <c r="M564" s="5">
        <f t="shared" si="18"/>
        <v>29890</v>
      </c>
      <c r="N564" s="5"/>
      <c r="O564" s="8">
        <f t="shared" si="19"/>
        <v>170110</v>
      </c>
      <c r="P564" s="5" t="s">
        <v>34</v>
      </c>
      <c r="Q564" s="1" t="s">
        <v>975</v>
      </c>
      <c r="R564" s="1" t="s">
        <v>1197</v>
      </c>
      <c r="S564" s="1"/>
      <c r="T564" s="1"/>
    </row>
    <row r="565" spans="1:20">
      <c r="A565" s="1">
        <v>581</v>
      </c>
      <c r="B565" s="1" t="s">
        <v>803</v>
      </c>
      <c r="C565" s="1" t="s">
        <v>804</v>
      </c>
      <c r="D565" s="1">
        <v>710</v>
      </c>
      <c r="E565" s="1" t="s">
        <v>407</v>
      </c>
      <c r="F565" s="1" t="s">
        <v>2044</v>
      </c>
      <c r="G565" s="1"/>
      <c r="H565" s="5">
        <v>200000</v>
      </c>
      <c r="I565" s="6">
        <v>12800</v>
      </c>
      <c r="J565" s="5">
        <v>10890</v>
      </c>
      <c r="K565" s="5">
        <v>12070</v>
      </c>
      <c r="L565" s="5">
        <v>12950</v>
      </c>
      <c r="M565" s="5">
        <f t="shared" si="18"/>
        <v>48710</v>
      </c>
      <c r="N565" s="5"/>
      <c r="O565" s="8">
        <f t="shared" si="19"/>
        <v>151290</v>
      </c>
      <c r="P565" s="5" t="s">
        <v>34</v>
      </c>
      <c r="Q565" s="1" t="s">
        <v>976</v>
      </c>
      <c r="R565" s="1" t="s">
        <v>1470</v>
      </c>
      <c r="S565" s="1"/>
      <c r="T565" s="1"/>
    </row>
    <row r="566" spans="1:20">
      <c r="A566" s="1">
        <v>582</v>
      </c>
      <c r="B566" s="1" t="s">
        <v>803</v>
      </c>
      <c r="C566" s="1" t="s">
        <v>804</v>
      </c>
      <c r="D566" s="1">
        <v>710</v>
      </c>
      <c r="E566" s="1" t="s">
        <v>409</v>
      </c>
      <c r="F566" s="1" t="s">
        <v>2045</v>
      </c>
      <c r="G566" s="1"/>
      <c r="H566" s="5">
        <v>200000</v>
      </c>
      <c r="I566" s="6">
        <v>12800</v>
      </c>
      <c r="J566" s="5">
        <v>10890</v>
      </c>
      <c r="K566" s="5">
        <v>12070</v>
      </c>
      <c r="L566" s="5">
        <v>12950</v>
      </c>
      <c r="M566" s="5">
        <f t="shared" si="18"/>
        <v>48710</v>
      </c>
      <c r="N566" s="5"/>
      <c r="O566" s="8">
        <f t="shared" si="19"/>
        <v>151290</v>
      </c>
      <c r="P566" s="5" t="s">
        <v>34</v>
      </c>
      <c r="Q566" s="1" t="s">
        <v>977</v>
      </c>
      <c r="R566" s="1" t="s">
        <v>1411</v>
      </c>
      <c r="S566" s="1"/>
      <c r="T566" s="1"/>
    </row>
    <row r="567" spans="1:20">
      <c r="A567" s="1">
        <v>583</v>
      </c>
      <c r="B567" s="1" t="s">
        <v>803</v>
      </c>
      <c r="C567" s="1" t="s">
        <v>804</v>
      </c>
      <c r="D567" s="1">
        <v>711</v>
      </c>
      <c r="E567" s="1" t="s">
        <v>411</v>
      </c>
      <c r="F567" s="1" t="s">
        <v>2046</v>
      </c>
      <c r="G567" s="1"/>
      <c r="H567" s="5">
        <v>200000</v>
      </c>
      <c r="I567" s="6">
        <v>15370</v>
      </c>
      <c r="J567" s="5">
        <v>8950</v>
      </c>
      <c r="K567" s="5">
        <v>13670</v>
      </c>
      <c r="L567" s="5">
        <v>20360</v>
      </c>
      <c r="M567" s="5">
        <f t="shared" si="18"/>
        <v>58350</v>
      </c>
      <c r="N567" s="5"/>
      <c r="O567" s="8">
        <f t="shared" si="19"/>
        <v>141650</v>
      </c>
      <c r="P567" s="5" t="s">
        <v>34</v>
      </c>
      <c r="Q567" s="1" t="s">
        <v>978</v>
      </c>
      <c r="R567" s="1" t="s">
        <v>1471</v>
      </c>
      <c r="S567" s="1"/>
      <c r="T567" s="1"/>
    </row>
    <row r="568" spans="1:20">
      <c r="A568" s="1">
        <v>584</v>
      </c>
      <c r="B568" s="1" t="s">
        <v>803</v>
      </c>
      <c r="C568" s="1" t="s">
        <v>804</v>
      </c>
      <c r="D568" s="1">
        <v>711</v>
      </c>
      <c r="E568" s="1" t="s">
        <v>413</v>
      </c>
      <c r="F568" s="1" t="s">
        <v>2047</v>
      </c>
      <c r="G568" s="1"/>
      <c r="H568" s="5">
        <v>200000</v>
      </c>
      <c r="I568" s="6">
        <v>15370</v>
      </c>
      <c r="J568" s="5">
        <v>8950</v>
      </c>
      <c r="K568" s="5">
        <v>13670</v>
      </c>
      <c r="L568" s="5">
        <v>20360</v>
      </c>
      <c r="M568" s="5">
        <f t="shared" si="18"/>
        <v>58350</v>
      </c>
      <c r="N568" s="5"/>
      <c r="O568" s="8">
        <f t="shared" si="19"/>
        <v>141650</v>
      </c>
      <c r="P568" s="5" t="s">
        <v>34</v>
      </c>
      <c r="Q568" s="1" t="s">
        <v>979</v>
      </c>
      <c r="R568" s="1" t="s">
        <v>1472</v>
      </c>
      <c r="S568" s="1"/>
      <c r="T568" s="1"/>
    </row>
    <row r="569" spans="1:20">
      <c r="A569" s="1">
        <v>585</v>
      </c>
      <c r="B569" s="1" t="s">
        <v>803</v>
      </c>
      <c r="C569" s="1" t="s">
        <v>804</v>
      </c>
      <c r="D569" s="1">
        <v>712</v>
      </c>
      <c r="E569" s="1" t="s">
        <v>415</v>
      </c>
      <c r="F569" s="1" t="s">
        <v>2048</v>
      </c>
      <c r="G569" s="1"/>
      <c r="H569" s="5">
        <v>200000</v>
      </c>
      <c r="I569" s="6">
        <v>19480</v>
      </c>
      <c r="J569" s="5">
        <v>16850</v>
      </c>
      <c r="K569" s="5">
        <v>23560</v>
      </c>
      <c r="L569" s="5">
        <v>33580</v>
      </c>
      <c r="M569" s="5">
        <f t="shared" si="18"/>
        <v>93470</v>
      </c>
      <c r="N569" s="5"/>
      <c r="O569" s="8">
        <f t="shared" si="19"/>
        <v>106530</v>
      </c>
      <c r="P569" s="5" t="s">
        <v>37</v>
      </c>
      <c r="Q569" s="1" t="s">
        <v>980</v>
      </c>
      <c r="R569" s="1" t="s">
        <v>1185</v>
      </c>
      <c r="S569" s="1"/>
      <c r="T569" s="1"/>
    </row>
    <row r="570" spans="1:20">
      <c r="A570" s="1">
        <v>586</v>
      </c>
      <c r="B570" s="1" t="s">
        <v>803</v>
      </c>
      <c r="C570" s="1" t="s">
        <v>804</v>
      </c>
      <c r="D570" s="1">
        <v>712</v>
      </c>
      <c r="E570" s="1" t="s">
        <v>417</v>
      </c>
      <c r="F570" s="1" t="s">
        <v>2049</v>
      </c>
      <c r="G570" s="1"/>
      <c r="H570" s="5">
        <v>200000</v>
      </c>
      <c r="I570" s="6">
        <v>19480</v>
      </c>
      <c r="J570" s="5">
        <v>16850</v>
      </c>
      <c r="K570" s="5">
        <v>23560</v>
      </c>
      <c r="L570" s="5">
        <v>33580</v>
      </c>
      <c r="M570" s="5">
        <f t="shared" si="18"/>
        <v>93470</v>
      </c>
      <c r="N570" s="5"/>
      <c r="O570" s="8">
        <f t="shared" si="19"/>
        <v>106530</v>
      </c>
      <c r="P570" s="5" t="s">
        <v>27</v>
      </c>
      <c r="Q570" s="1" t="s">
        <v>981</v>
      </c>
      <c r="R570" s="1" t="s">
        <v>1394</v>
      </c>
      <c r="S570" s="1"/>
      <c r="T570" s="1"/>
    </row>
    <row r="571" spans="1:20">
      <c r="A571" s="1">
        <v>587</v>
      </c>
      <c r="B571" s="1" t="s">
        <v>803</v>
      </c>
      <c r="C571" s="1" t="s">
        <v>804</v>
      </c>
      <c r="D571" s="1">
        <v>713</v>
      </c>
      <c r="E571" s="1" t="s">
        <v>419</v>
      </c>
      <c r="F571" s="1" t="s">
        <v>2050</v>
      </c>
      <c r="G571" s="1"/>
      <c r="H571" s="5">
        <v>200000</v>
      </c>
      <c r="I571" s="6">
        <f>3420+3420</f>
        <v>6840</v>
      </c>
      <c r="J571" s="5">
        <f>4580*2</f>
        <v>9160</v>
      </c>
      <c r="K571" s="5">
        <f>10350*2</f>
        <v>20700</v>
      </c>
      <c r="L571" s="5">
        <f>17000*2</f>
        <v>34000</v>
      </c>
      <c r="M571" s="5">
        <f t="shared" si="18"/>
        <v>70700</v>
      </c>
      <c r="N571" s="5"/>
      <c r="O571" s="8">
        <f t="shared" si="19"/>
        <v>129300</v>
      </c>
      <c r="P571" s="5" t="s">
        <v>663</v>
      </c>
      <c r="Q571" s="1" t="s">
        <v>982</v>
      </c>
      <c r="R571" s="1" t="s">
        <v>1473</v>
      </c>
      <c r="S571" s="1"/>
      <c r="T571" s="1"/>
    </row>
    <row r="572" spans="1:20">
      <c r="A572" s="1">
        <v>588</v>
      </c>
      <c r="B572" s="1" t="s">
        <v>803</v>
      </c>
      <c r="C572" s="1" t="s">
        <v>804</v>
      </c>
      <c r="D572" s="1">
        <v>713</v>
      </c>
      <c r="E572" s="1" t="s">
        <v>983</v>
      </c>
      <c r="F572" s="1" t="s">
        <v>1101</v>
      </c>
      <c r="G572" s="12"/>
      <c r="H572" s="5">
        <v>0</v>
      </c>
      <c r="I572" s="6"/>
      <c r="J572" s="5"/>
      <c r="K572" s="5"/>
      <c r="L572" s="5"/>
      <c r="M572" s="5">
        <f t="shared" si="18"/>
        <v>0</v>
      </c>
      <c r="N572" s="5"/>
      <c r="O572" s="8">
        <f t="shared" si="19"/>
        <v>0</v>
      </c>
      <c r="P572" s="7"/>
      <c r="Q572" s="3"/>
      <c r="R572" s="1" t="s">
        <v>1101</v>
      </c>
      <c r="S572" s="1"/>
      <c r="T572" s="1"/>
    </row>
    <row r="573" spans="1:20">
      <c r="A573" s="1">
        <v>589</v>
      </c>
      <c r="B573" s="1" t="s">
        <v>803</v>
      </c>
      <c r="C573" s="1" t="s">
        <v>804</v>
      </c>
      <c r="D573" s="1">
        <v>714</v>
      </c>
      <c r="E573" s="1" t="s">
        <v>423</v>
      </c>
      <c r="F573" s="1" t="s">
        <v>2051</v>
      </c>
      <c r="G573" s="1"/>
      <c r="H573" s="5">
        <v>200000</v>
      </c>
      <c r="I573" s="6">
        <v>12880</v>
      </c>
      <c r="J573" s="5">
        <v>11060</v>
      </c>
      <c r="K573" s="5">
        <v>18560</v>
      </c>
      <c r="L573" s="5">
        <v>16920</v>
      </c>
      <c r="M573" s="5">
        <f t="shared" si="18"/>
        <v>59420</v>
      </c>
      <c r="N573" s="5"/>
      <c r="O573" s="8">
        <f t="shared" si="19"/>
        <v>140580</v>
      </c>
      <c r="P573" s="7"/>
      <c r="Q573" s="3"/>
      <c r="R573" s="1" t="s">
        <v>1101</v>
      </c>
      <c r="S573" s="1"/>
      <c r="T573" s="1"/>
    </row>
    <row r="574" spans="1:20">
      <c r="A574" s="1">
        <v>590</v>
      </c>
      <c r="B574" s="1" t="s">
        <v>803</v>
      </c>
      <c r="C574" s="1" t="s">
        <v>804</v>
      </c>
      <c r="D574" s="1">
        <v>714</v>
      </c>
      <c r="E574" s="1" t="s">
        <v>425</v>
      </c>
      <c r="F574" s="1" t="s">
        <v>2052</v>
      </c>
      <c r="G574" s="1"/>
      <c r="H574" s="5">
        <v>200000</v>
      </c>
      <c r="I574" s="6">
        <v>12880</v>
      </c>
      <c r="J574" s="5">
        <v>11060</v>
      </c>
      <c r="K574" s="5">
        <v>18560</v>
      </c>
      <c r="L574" s="5">
        <v>16920</v>
      </c>
      <c r="M574" s="5">
        <f t="shared" si="18"/>
        <v>59420</v>
      </c>
      <c r="N574" s="5"/>
      <c r="O574" s="8">
        <f t="shared" si="19"/>
        <v>140580</v>
      </c>
      <c r="P574" s="5" t="s">
        <v>43</v>
      </c>
      <c r="Q574" s="1" t="s">
        <v>984</v>
      </c>
      <c r="R574" s="1" t="s">
        <v>1173</v>
      </c>
      <c r="S574" s="1"/>
      <c r="T574" s="1"/>
    </row>
    <row r="575" spans="1:20">
      <c r="A575" s="1">
        <v>591</v>
      </c>
      <c r="B575" s="1" t="s">
        <v>803</v>
      </c>
      <c r="C575" s="1" t="s">
        <v>804</v>
      </c>
      <c r="D575" s="1">
        <v>715</v>
      </c>
      <c r="E575" s="1" t="s">
        <v>427</v>
      </c>
      <c r="F575" s="1" t="s">
        <v>2053</v>
      </c>
      <c r="G575" s="1"/>
      <c r="H575" s="5">
        <v>200000</v>
      </c>
      <c r="I575" s="6">
        <v>10040</v>
      </c>
      <c r="J575" s="5">
        <v>18630</v>
      </c>
      <c r="K575" s="5">
        <v>26470</v>
      </c>
      <c r="L575" s="5">
        <v>35870</v>
      </c>
      <c r="M575" s="5">
        <f t="shared" si="18"/>
        <v>91010</v>
      </c>
      <c r="N575" s="5"/>
      <c r="O575" s="8">
        <f t="shared" si="19"/>
        <v>108990</v>
      </c>
      <c r="P575" s="5" t="s">
        <v>171</v>
      </c>
      <c r="Q575" s="1" t="s">
        <v>985</v>
      </c>
      <c r="R575" s="1" t="s">
        <v>1474</v>
      </c>
      <c r="S575" s="1"/>
      <c r="T575" s="1"/>
    </row>
    <row r="576" spans="1:20">
      <c r="A576" s="1">
        <v>592</v>
      </c>
      <c r="B576" s="1" t="s">
        <v>803</v>
      </c>
      <c r="C576" s="1" t="s">
        <v>804</v>
      </c>
      <c r="D576" s="1">
        <v>715</v>
      </c>
      <c r="E576" s="1" t="s">
        <v>429</v>
      </c>
      <c r="F576" s="1" t="s">
        <v>2054</v>
      </c>
      <c r="G576" s="1"/>
      <c r="H576" s="5">
        <v>200000</v>
      </c>
      <c r="I576" s="6">
        <v>10040</v>
      </c>
      <c r="J576" s="5">
        <v>18630</v>
      </c>
      <c r="K576" s="5">
        <v>26470</v>
      </c>
      <c r="L576" s="5">
        <v>35870</v>
      </c>
      <c r="M576" s="5">
        <f t="shared" si="18"/>
        <v>91010</v>
      </c>
      <c r="N576" s="5"/>
      <c r="O576" s="8">
        <f t="shared" si="19"/>
        <v>108990</v>
      </c>
      <c r="P576" s="5" t="s">
        <v>34</v>
      </c>
      <c r="Q576" s="1" t="s">
        <v>986</v>
      </c>
      <c r="R576" s="1" t="s">
        <v>1259</v>
      </c>
      <c r="S576" s="1"/>
      <c r="T576" s="1"/>
    </row>
    <row r="577" spans="1:20">
      <c r="A577" s="1">
        <v>593</v>
      </c>
      <c r="B577" s="1" t="s">
        <v>803</v>
      </c>
      <c r="C577" s="1" t="s">
        <v>804</v>
      </c>
      <c r="D577" s="1">
        <v>716</v>
      </c>
      <c r="E577" s="1" t="s">
        <v>431</v>
      </c>
      <c r="F577" s="1" t="s">
        <v>2055</v>
      </c>
      <c r="G577" s="1"/>
      <c r="H577" s="5">
        <v>200000</v>
      </c>
      <c r="I577" s="6">
        <v>18610</v>
      </c>
      <c r="J577" s="5">
        <v>22350</v>
      </c>
      <c r="K577" s="5">
        <v>29800</v>
      </c>
      <c r="L577" s="5">
        <v>46690</v>
      </c>
      <c r="M577" s="5">
        <f t="shared" si="18"/>
        <v>117450</v>
      </c>
      <c r="N577" s="5"/>
      <c r="O577" s="8">
        <f t="shared" si="19"/>
        <v>82550</v>
      </c>
      <c r="P577" s="5" t="s">
        <v>24</v>
      </c>
      <c r="Q577" s="1" t="s">
        <v>987</v>
      </c>
      <c r="R577" s="1" t="s">
        <v>1200</v>
      </c>
      <c r="S577" s="1"/>
      <c r="T577" s="1"/>
    </row>
    <row r="578" spans="1:20">
      <c r="A578" s="1">
        <v>594</v>
      </c>
      <c r="B578" s="1" t="s">
        <v>803</v>
      </c>
      <c r="C578" s="1" t="s">
        <v>804</v>
      </c>
      <c r="D578" s="1">
        <v>716</v>
      </c>
      <c r="E578" s="1" t="s">
        <v>433</v>
      </c>
      <c r="F578" s="1" t="s">
        <v>2056</v>
      </c>
      <c r="G578" s="1"/>
      <c r="H578" s="5">
        <v>200000</v>
      </c>
      <c r="I578" s="6">
        <v>18610</v>
      </c>
      <c r="J578" s="5">
        <v>22350</v>
      </c>
      <c r="K578" s="5">
        <v>29800</v>
      </c>
      <c r="L578" s="5">
        <v>46690</v>
      </c>
      <c r="M578" s="5">
        <f t="shared" si="18"/>
        <v>117450</v>
      </c>
      <c r="N578" s="5"/>
      <c r="O578" s="8">
        <f t="shared" si="19"/>
        <v>82550</v>
      </c>
      <c r="P578" s="5" t="s">
        <v>43</v>
      </c>
      <c r="Q578" s="1" t="s">
        <v>988</v>
      </c>
      <c r="R578" s="1" t="s">
        <v>1153</v>
      </c>
      <c r="S578" s="1"/>
      <c r="T578" s="1"/>
    </row>
    <row r="579" spans="1:20">
      <c r="A579" s="1">
        <v>595</v>
      </c>
      <c r="B579" s="1" t="s">
        <v>803</v>
      </c>
      <c r="C579" s="1" t="s">
        <v>804</v>
      </c>
      <c r="D579" s="1">
        <v>717</v>
      </c>
      <c r="E579" s="1" t="s">
        <v>435</v>
      </c>
      <c r="F579" s="1" t="s">
        <v>2057</v>
      </c>
      <c r="G579" s="1"/>
      <c r="H579" s="5">
        <v>200000</v>
      </c>
      <c r="I579" s="6">
        <v>13140</v>
      </c>
      <c r="J579" s="5">
        <v>8730</v>
      </c>
      <c r="K579" s="5">
        <v>10570</v>
      </c>
      <c r="L579" s="5">
        <v>11130</v>
      </c>
      <c r="M579" s="5">
        <f t="shared" si="18"/>
        <v>43570</v>
      </c>
      <c r="N579" s="5"/>
      <c r="O579" s="8">
        <f t="shared" si="19"/>
        <v>156430</v>
      </c>
      <c r="P579" s="5" t="s">
        <v>43</v>
      </c>
      <c r="Q579" s="1" t="s">
        <v>989</v>
      </c>
      <c r="R579" s="1" t="s">
        <v>1475</v>
      </c>
      <c r="S579" s="1"/>
      <c r="T579" s="1"/>
    </row>
    <row r="580" spans="1:20">
      <c r="A580" s="1">
        <v>596</v>
      </c>
      <c r="B580" s="1" t="s">
        <v>803</v>
      </c>
      <c r="C580" s="1" t="s">
        <v>804</v>
      </c>
      <c r="D580" s="1">
        <v>717</v>
      </c>
      <c r="E580" s="1" t="s">
        <v>437</v>
      </c>
      <c r="F580" s="1" t="s">
        <v>2058</v>
      </c>
      <c r="G580" s="1"/>
      <c r="H580" s="5">
        <v>200000</v>
      </c>
      <c r="I580" s="6">
        <v>13140</v>
      </c>
      <c r="J580" s="5">
        <v>8730</v>
      </c>
      <c r="K580" s="5">
        <v>10570</v>
      </c>
      <c r="L580" s="5">
        <v>11130</v>
      </c>
      <c r="M580" s="5">
        <f t="shared" si="18"/>
        <v>43570</v>
      </c>
      <c r="N580" s="5"/>
      <c r="O580" s="8">
        <f t="shared" si="19"/>
        <v>156430</v>
      </c>
      <c r="P580" s="5" t="s">
        <v>34</v>
      </c>
      <c r="Q580" s="1" t="s">
        <v>990</v>
      </c>
      <c r="R580" s="1" t="s">
        <v>1178</v>
      </c>
      <c r="S580" s="1"/>
      <c r="T580" s="1"/>
    </row>
    <row r="581" spans="1:20">
      <c r="A581" s="1">
        <v>597</v>
      </c>
      <c r="B581" s="1" t="s">
        <v>803</v>
      </c>
      <c r="C581" s="1" t="s">
        <v>804</v>
      </c>
      <c r="D581" s="1">
        <v>718</v>
      </c>
      <c r="E581" s="1" t="s">
        <v>439</v>
      </c>
      <c r="F581" s="1" t="s">
        <v>2059</v>
      </c>
      <c r="G581" s="1"/>
      <c r="H581" s="5">
        <v>200000</v>
      </c>
      <c r="I581" s="6">
        <v>28370</v>
      </c>
      <c r="J581" s="5">
        <v>23180</v>
      </c>
      <c r="K581" s="5">
        <v>41860</v>
      </c>
      <c r="L581" s="5">
        <v>60640</v>
      </c>
      <c r="M581" s="5">
        <f t="shared" si="18"/>
        <v>154050</v>
      </c>
      <c r="N581" s="5"/>
      <c r="O581" s="8">
        <f t="shared" si="19"/>
        <v>45950</v>
      </c>
      <c r="P581" s="5" t="s">
        <v>57</v>
      </c>
      <c r="Q581" s="1" t="s">
        <v>991</v>
      </c>
      <c r="R581" s="1" t="s">
        <v>1197</v>
      </c>
      <c r="S581" s="1"/>
      <c r="T581" s="1"/>
    </row>
    <row r="582" spans="1:20">
      <c r="A582" s="1">
        <v>598</v>
      </c>
      <c r="B582" s="1" t="s">
        <v>803</v>
      </c>
      <c r="C582" s="1" t="s">
        <v>804</v>
      </c>
      <c r="D582" s="1">
        <v>718</v>
      </c>
      <c r="E582" s="1" t="s">
        <v>440</v>
      </c>
      <c r="F582" s="1" t="s">
        <v>2060</v>
      </c>
      <c r="G582" s="1"/>
      <c r="H582" s="5">
        <v>200000</v>
      </c>
      <c r="I582" s="6">
        <v>28370</v>
      </c>
      <c r="J582" s="5">
        <v>23180</v>
      </c>
      <c r="K582" s="5">
        <v>41860</v>
      </c>
      <c r="L582" s="5">
        <v>60640</v>
      </c>
      <c r="M582" s="5">
        <f t="shared" si="18"/>
        <v>154050</v>
      </c>
      <c r="N582" s="5"/>
      <c r="O582" s="8">
        <f t="shared" si="19"/>
        <v>45950</v>
      </c>
      <c r="P582" s="5" t="s">
        <v>57</v>
      </c>
      <c r="Q582" s="1" t="s">
        <v>992</v>
      </c>
      <c r="R582" s="1" t="s">
        <v>1389</v>
      </c>
      <c r="S582" s="1"/>
      <c r="T582" s="1"/>
    </row>
    <row r="583" spans="1:20">
      <c r="A583" s="1">
        <v>599</v>
      </c>
      <c r="B583" s="1" t="s">
        <v>803</v>
      </c>
      <c r="C583" s="1" t="s">
        <v>804</v>
      </c>
      <c r="D583" s="1">
        <v>801</v>
      </c>
      <c r="E583" s="1" t="s">
        <v>454</v>
      </c>
      <c r="F583" s="1" t="s">
        <v>2061</v>
      </c>
      <c r="G583" s="12"/>
      <c r="H583" s="5">
        <v>200000</v>
      </c>
      <c r="I583" s="6">
        <v>0</v>
      </c>
      <c r="J583" s="5">
        <v>8910</v>
      </c>
      <c r="K583" s="5">
        <v>23750</v>
      </c>
      <c r="L583" s="5">
        <v>26640</v>
      </c>
      <c r="M583" s="5">
        <f t="shared" si="18"/>
        <v>59300</v>
      </c>
      <c r="N583" s="5"/>
      <c r="O583" s="8">
        <f t="shared" si="19"/>
        <v>140700</v>
      </c>
      <c r="P583" s="7"/>
      <c r="Q583" s="3"/>
      <c r="R583" s="1" t="s">
        <v>1101</v>
      </c>
      <c r="S583" s="1"/>
      <c r="T583" s="1"/>
    </row>
    <row r="584" spans="1:20">
      <c r="A584" s="1">
        <v>600</v>
      </c>
      <c r="B584" s="1" t="s">
        <v>803</v>
      </c>
      <c r="C584" s="1" t="s">
        <v>804</v>
      </c>
      <c r="D584" s="1">
        <v>802</v>
      </c>
      <c r="E584" s="1" t="s">
        <v>455</v>
      </c>
      <c r="F584" s="1" t="s">
        <v>2062</v>
      </c>
      <c r="G584" s="1"/>
      <c r="H584" s="5">
        <v>200000</v>
      </c>
      <c r="I584" s="6">
        <v>16840</v>
      </c>
      <c r="J584" s="5">
        <v>22720</v>
      </c>
      <c r="K584" s="5">
        <v>32640</v>
      </c>
      <c r="L584" s="5">
        <v>35150</v>
      </c>
      <c r="M584" s="5">
        <f t="shared" si="18"/>
        <v>107350</v>
      </c>
      <c r="N584" s="5"/>
      <c r="O584" s="8">
        <f t="shared" si="19"/>
        <v>92650</v>
      </c>
      <c r="P584" s="5" t="s">
        <v>34</v>
      </c>
      <c r="Q584" s="1" t="s">
        <v>993</v>
      </c>
      <c r="R584" s="1" t="s">
        <v>1476</v>
      </c>
      <c r="S584" s="1"/>
      <c r="T584" s="1"/>
    </row>
    <row r="585" spans="1:20">
      <c r="A585" s="1">
        <v>601</v>
      </c>
      <c r="B585" s="1" t="s">
        <v>803</v>
      </c>
      <c r="C585" s="1" t="s">
        <v>804</v>
      </c>
      <c r="D585" s="1">
        <v>803</v>
      </c>
      <c r="E585" s="1" t="s">
        <v>457</v>
      </c>
      <c r="F585" s="1" t="s">
        <v>2063</v>
      </c>
      <c r="G585" s="1"/>
      <c r="H585" s="5">
        <v>200000</v>
      </c>
      <c r="I585" s="6">
        <v>11420</v>
      </c>
      <c r="J585" s="5">
        <v>10810</v>
      </c>
      <c r="K585" s="5">
        <v>23400</v>
      </c>
      <c r="L585" s="5">
        <v>27070</v>
      </c>
      <c r="M585" s="5">
        <f t="shared" si="18"/>
        <v>72700</v>
      </c>
      <c r="N585" s="5"/>
      <c r="O585" s="8">
        <f t="shared" si="19"/>
        <v>127300</v>
      </c>
      <c r="P585" s="5" t="s">
        <v>34</v>
      </c>
      <c r="Q585" s="1" t="s">
        <v>994</v>
      </c>
      <c r="R585" s="1" t="s">
        <v>1477</v>
      </c>
      <c r="S585" s="1"/>
      <c r="T585" s="1"/>
    </row>
    <row r="586" spans="1:20">
      <c r="A586" s="1">
        <v>602</v>
      </c>
      <c r="B586" s="1" t="s">
        <v>803</v>
      </c>
      <c r="C586" s="1" t="s">
        <v>804</v>
      </c>
      <c r="D586" s="1">
        <v>804</v>
      </c>
      <c r="E586" s="1" t="s">
        <v>459</v>
      </c>
      <c r="F586" s="1" t="s">
        <v>2064</v>
      </c>
      <c r="G586" s="1"/>
      <c r="H586" s="5">
        <v>200000</v>
      </c>
      <c r="I586" s="6">
        <v>12330</v>
      </c>
      <c r="J586" s="5">
        <v>12400</v>
      </c>
      <c r="K586" s="5">
        <v>14660</v>
      </c>
      <c r="L586" s="5">
        <v>14850</v>
      </c>
      <c r="M586" s="5">
        <f t="shared" si="18"/>
        <v>54240</v>
      </c>
      <c r="N586" s="5"/>
      <c r="O586" s="8">
        <f t="shared" si="19"/>
        <v>145760</v>
      </c>
      <c r="P586" s="5" t="s">
        <v>34</v>
      </c>
      <c r="Q586" s="1" t="s">
        <v>995</v>
      </c>
      <c r="R586" s="1" t="s">
        <v>1478</v>
      </c>
      <c r="S586" s="1"/>
      <c r="T586" s="1"/>
    </row>
    <row r="587" spans="1:20">
      <c r="A587" s="1">
        <v>603</v>
      </c>
      <c r="B587" s="1" t="s">
        <v>803</v>
      </c>
      <c r="C587" s="1" t="s">
        <v>804</v>
      </c>
      <c r="D587" s="1">
        <v>805</v>
      </c>
      <c r="E587" s="1" t="s">
        <v>461</v>
      </c>
      <c r="F587" s="1" t="s">
        <v>2065</v>
      </c>
      <c r="G587" s="1"/>
      <c r="H587" s="5">
        <v>200000</v>
      </c>
      <c r="I587" s="6">
        <v>35300</v>
      </c>
      <c r="J587" s="5">
        <v>36980</v>
      </c>
      <c r="K587" s="5">
        <v>41800</v>
      </c>
      <c r="L587" s="5">
        <v>72670</v>
      </c>
      <c r="M587" s="5">
        <f t="shared" si="18"/>
        <v>186750</v>
      </c>
      <c r="N587" s="5"/>
      <c r="O587" s="8">
        <f t="shared" si="19"/>
        <v>13250</v>
      </c>
      <c r="P587" s="5" t="s">
        <v>34</v>
      </c>
      <c r="Q587" s="1" t="s">
        <v>996</v>
      </c>
      <c r="R587" s="1" t="s">
        <v>1178</v>
      </c>
      <c r="S587" s="1"/>
      <c r="T587" s="1"/>
    </row>
    <row r="588" spans="1:20">
      <c r="A588" s="1">
        <v>604</v>
      </c>
      <c r="B588" s="1" t="s">
        <v>803</v>
      </c>
      <c r="C588" s="1" t="s">
        <v>804</v>
      </c>
      <c r="D588" s="1">
        <v>806</v>
      </c>
      <c r="E588" s="1" t="s">
        <v>463</v>
      </c>
      <c r="F588" s="1" t="s">
        <v>2066</v>
      </c>
      <c r="G588" s="1"/>
      <c r="H588" s="5">
        <v>200000</v>
      </c>
      <c r="I588" s="6">
        <v>14620</v>
      </c>
      <c r="J588" s="5">
        <v>18340</v>
      </c>
      <c r="K588" s="5">
        <v>25560</v>
      </c>
      <c r="L588" s="5">
        <v>27990</v>
      </c>
      <c r="M588" s="5">
        <f t="shared" si="18"/>
        <v>86510</v>
      </c>
      <c r="N588" s="5"/>
      <c r="O588" s="8">
        <f t="shared" si="19"/>
        <v>113490</v>
      </c>
      <c r="P588" s="5" t="s">
        <v>34</v>
      </c>
      <c r="Q588" s="1" t="s">
        <v>997</v>
      </c>
      <c r="R588" s="1" t="s">
        <v>1479</v>
      </c>
      <c r="S588" s="1"/>
      <c r="T588" s="1"/>
    </row>
    <row r="589" spans="1:20">
      <c r="A589" s="1">
        <v>605</v>
      </c>
      <c r="B589" s="1" t="s">
        <v>803</v>
      </c>
      <c r="C589" s="1" t="s">
        <v>804</v>
      </c>
      <c r="D589" s="1">
        <v>806</v>
      </c>
      <c r="E589" s="1" t="s">
        <v>465</v>
      </c>
      <c r="F589" s="1" t="s">
        <v>2067</v>
      </c>
      <c r="G589" s="1"/>
      <c r="H589" s="5">
        <v>200000</v>
      </c>
      <c r="I589" s="6">
        <v>14620</v>
      </c>
      <c r="J589" s="5">
        <v>18340</v>
      </c>
      <c r="K589" s="5">
        <v>25560</v>
      </c>
      <c r="L589" s="5">
        <v>27990</v>
      </c>
      <c r="M589" s="5">
        <f t="shared" si="18"/>
        <v>86510</v>
      </c>
      <c r="N589" s="5"/>
      <c r="O589" s="8">
        <f t="shared" si="19"/>
        <v>113490</v>
      </c>
      <c r="P589" s="5" t="s">
        <v>43</v>
      </c>
      <c r="Q589" s="1" t="s">
        <v>998</v>
      </c>
      <c r="R589" s="1" t="s">
        <v>1480</v>
      </c>
      <c r="S589" s="1"/>
      <c r="T589" s="1"/>
    </row>
    <row r="590" spans="1:20">
      <c r="A590" s="1">
        <v>606</v>
      </c>
      <c r="B590" s="1" t="s">
        <v>803</v>
      </c>
      <c r="C590" s="1" t="s">
        <v>804</v>
      </c>
      <c r="D590" s="1">
        <v>807</v>
      </c>
      <c r="E590" s="1" t="s">
        <v>467</v>
      </c>
      <c r="F590" s="1" t="s">
        <v>1101</v>
      </c>
      <c r="G590" s="12"/>
      <c r="H590" s="5"/>
      <c r="I590" s="6"/>
      <c r="J590" s="5"/>
      <c r="K590" s="5"/>
      <c r="L590" s="5"/>
      <c r="M590" s="5">
        <f t="shared" si="18"/>
        <v>0</v>
      </c>
      <c r="N590" s="5"/>
      <c r="O590" s="8">
        <f t="shared" si="19"/>
        <v>0</v>
      </c>
      <c r="P590" s="7"/>
      <c r="Q590" s="3"/>
      <c r="R590" s="1" t="s">
        <v>1101</v>
      </c>
      <c r="S590" s="1"/>
      <c r="T590" s="1"/>
    </row>
    <row r="591" spans="1:20">
      <c r="A591" s="1">
        <v>607</v>
      </c>
      <c r="B591" s="1" t="s">
        <v>803</v>
      </c>
      <c r="C591" s="1" t="s">
        <v>804</v>
      </c>
      <c r="D591" s="1">
        <v>807</v>
      </c>
      <c r="E591" s="1" t="s">
        <v>469</v>
      </c>
      <c r="F591" s="1" t="s">
        <v>2068</v>
      </c>
      <c r="G591" s="1"/>
      <c r="H591" s="5">
        <v>200000</v>
      </c>
      <c r="I591" s="6">
        <v>4390</v>
      </c>
      <c r="J591" s="5">
        <v>9290</v>
      </c>
      <c r="K591" s="5">
        <f>5980*2</f>
        <v>11960</v>
      </c>
      <c r="L591" s="5">
        <f>5640*2</f>
        <v>11280</v>
      </c>
      <c r="M591" s="5">
        <f t="shared" si="18"/>
        <v>36920</v>
      </c>
      <c r="N591" s="5"/>
      <c r="O591" s="8">
        <f t="shared" si="19"/>
        <v>163080</v>
      </c>
      <c r="P591" s="5" t="s">
        <v>34</v>
      </c>
      <c r="Q591" s="1" t="s">
        <v>999</v>
      </c>
      <c r="R591" s="1" t="s">
        <v>1185</v>
      </c>
      <c r="S591" s="1"/>
      <c r="T591" s="1"/>
    </row>
    <row r="592" spans="1:20">
      <c r="A592" s="1">
        <v>608</v>
      </c>
      <c r="B592" s="1" t="s">
        <v>803</v>
      </c>
      <c r="C592" s="1" t="s">
        <v>804</v>
      </c>
      <c r="D592" s="1">
        <v>808</v>
      </c>
      <c r="E592" s="1" t="s">
        <v>471</v>
      </c>
      <c r="F592" s="1" t="s">
        <v>2069</v>
      </c>
      <c r="G592" s="1"/>
      <c r="H592" s="5">
        <v>200000</v>
      </c>
      <c r="I592" s="6">
        <v>10620</v>
      </c>
      <c r="J592" s="5">
        <v>12480</v>
      </c>
      <c r="K592" s="5">
        <v>13360</v>
      </c>
      <c r="L592" s="5">
        <v>13310</v>
      </c>
      <c r="M592" s="5">
        <f t="shared" si="18"/>
        <v>49770</v>
      </c>
      <c r="N592" s="5"/>
      <c r="O592" s="8">
        <f t="shared" si="19"/>
        <v>150230</v>
      </c>
      <c r="P592" s="5" t="s">
        <v>34</v>
      </c>
      <c r="Q592" s="1" t="s">
        <v>1000</v>
      </c>
      <c r="R592" s="1" t="s">
        <v>1108</v>
      </c>
      <c r="S592" s="1"/>
      <c r="T592" s="1"/>
    </row>
    <row r="593" spans="1:20">
      <c r="A593" s="1">
        <v>609</v>
      </c>
      <c r="B593" s="1" t="s">
        <v>803</v>
      </c>
      <c r="C593" s="1" t="s">
        <v>804</v>
      </c>
      <c r="D593" s="1">
        <v>808</v>
      </c>
      <c r="E593" s="1" t="s">
        <v>473</v>
      </c>
      <c r="F593" s="1" t="s">
        <v>2070</v>
      </c>
      <c r="G593" s="1"/>
      <c r="H593" s="5">
        <v>200000</v>
      </c>
      <c r="I593" s="6">
        <v>10620</v>
      </c>
      <c r="J593" s="5">
        <v>12480</v>
      </c>
      <c r="K593" s="5">
        <v>13360</v>
      </c>
      <c r="L593" s="5">
        <v>13310</v>
      </c>
      <c r="M593" s="5">
        <f t="shared" si="18"/>
        <v>49770</v>
      </c>
      <c r="N593" s="5"/>
      <c r="O593" s="8">
        <f t="shared" si="19"/>
        <v>150230</v>
      </c>
      <c r="P593" s="5" t="s">
        <v>34</v>
      </c>
      <c r="Q593" s="1" t="s">
        <v>1001</v>
      </c>
      <c r="R593" s="1" t="s">
        <v>1435</v>
      </c>
      <c r="S593" s="1"/>
      <c r="T593" s="1"/>
    </row>
    <row r="594" spans="1:20">
      <c r="A594" s="1">
        <v>610</v>
      </c>
      <c r="B594" s="1" t="s">
        <v>803</v>
      </c>
      <c r="C594" s="1" t="s">
        <v>804</v>
      </c>
      <c r="D594" s="1">
        <v>809</v>
      </c>
      <c r="E594" s="1" t="s">
        <v>474</v>
      </c>
      <c r="F594" s="1" t="s">
        <v>2071</v>
      </c>
      <c r="G594" s="1"/>
      <c r="H594" s="5">
        <v>200000</v>
      </c>
      <c r="I594" s="6">
        <v>12630</v>
      </c>
      <c r="J594" s="5">
        <v>11910</v>
      </c>
      <c r="K594" s="5">
        <v>14050</v>
      </c>
      <c r="L594" s="5">
        <v>21850</v>
      </c>
      <c r="M594" s="5">
        <f t="shared" si="18"/>
        <v>60440</v>
      </c>
      <c r="N594" s="5"/>
      <c r="O594" s="8">
        <f t="shared" si="19"/>
        <v>139560</v>
      </c>
      <c r="P594" s="5" t="s">
        <v>34</v>
      </c>
      <c r="Q594" s="1" t="s">
        <v>1002</v>
      </c>
      <c r="R594" s="1" t="s">
        <v>1481</v>
      </c>
      <c r="S594" s="1"/>
      <c r="T594" s="1"/>
    </row>
    <row r="595" spans="1:20">
      <c r="A595" s="1">
        <v>611</v>
      </c>
      <c r="B595" s="1" t="s">
        <v>803</v>
      </c>
      <c r="C595" s="1" t="s">
        <v>804</v>
      </c>
      <c r="D595" s="1">
        <v>809</v>
      </c>
      <c r="E595" s="1" t="s">
        <v>476</v>
      </c>
      <c r="F595" s="1" t="s">
        <v>2072</v>
      </c>
      <c r="G595" s="1"/>
      <c r="H595" s="5">
        <v>200000</v>
      </c>
      <c r="I595" s="6">
        <v>12630</v>
      </c>
      <c r="J595" s="5">
        <v>11910</v>
      </c>
      <c r="K595" s="5">
        <v>14050</v>
      </c>
      <c r="L595" s="5">
        <v>21850</v>
      </c>
      <c r="M595" s="5">
        <f t="shared" si="18"/>
        <v>60440</v>
      </c>
      <c r="N595" s="5"/>
      <c r="O595" s="8">
        <f t="shared" si="19"/>
        <v>139560</v>
      </c>
      <c r="P595" s="5" t="s">
        <v>43</v>
      </c>
      <c r="Q595" s="1" t="s">
        <v>1003</v>
      </c>
      <c r="R595" s="1" t="s">
        <v>1482</v>
      </c>
      <c r="S595" s="1"/>
      <c r="T595" s="1"/>
    </row>
    <row r="596" spans="1:20">
      <c r="A596" s="1">
        <v>612</v>
      </c>
      <c r="B596" s="1" t="s">
        <v>803</v>
      </c>
      <c r="C596" s="1" t="s">
        <v>804</v>
      </c>
      <c r="D596" s="1">
        <v>810</v>
      </c>
      <c r="E596" s="1" t="s">
        <v>478</v>
      </c>
      <c r="F596" s="1" t="s">
        <v>2073</v>
      </c>
      <c r="G596" s="1"/>
      <c r="H596" s="5">
        <v>200000</v>
      </c>
      <c r="I596" s="6">
        <v>27390</v>
      </c>
      <c r="J596" s="5">
        <v>17250</v>
      </c>
      <c r="K596" s="5">
        <v>22390</v>
      </c>
      <c r="L596" s="5">
        <v>23380</v>
      </c>
      <c r="M596" s="5">
        <f t="shared" si="18"/>
        <v>90410</v>
      </c>
      <c r="N596" s="5"/>
      <c r="O596" s="8">
        <f t="shared" si="19"/>
        <v>109590</v>
      </c>
      <c r="P596" s="5" t="s">
        <v>1004</v>
      </c>
      <c r="Q596" s="1" t="s">
        <v>1005</v>
      </c>
      <c r="R596" s="1" t="s">
        <v>1389</v>
      </c>
      <c r="S596" s="1"/>
      <c r="T596" s="1"/>
    </row>
    <row r="597" spans="1:20">
      <c r="A597" s="1">
        <v>613</v>
      </c>
      <c r="B597" s="1" t="s">
        <v>803</v>
      </c>
      <c r="C597" s="1" t="s">
        <v>804</v>
      </c>
      <c r="D597" s="1">
        <v>810</v>
      </c>
      <c r="E597" s="1" t="s">
        <v>480</v>
      </c>
      <c r="F597" s="1" t="s">
        <v>2074</v>
      </c>
      <c r="G597" s="1"/>
      <c r="H597" s="5">
        <v>200000</v>
      </c>
      <c r="I597" s="6">
        <v>27390</v>
      </c>
      <c r="J597" s="5">
        <v>17250</v>
      </c>
      <c r="K597" s="5">
        <v>22390</v>
      </c>
      <c r="L597" s="5">
        <v>23380</v>
      </c>
      <c r="M597" s="5">
        <f t="shared" si="18"/>
        <v>90410</v>
      </c>
      <c r="N597" s="5"/>
      <c r="O597" s="8">
        <f t="shared" si="19"/>
        <v>109590</v>
      </c>
      <c r="P597" s="5" t="s">
        <v>34</v>
      </c>
      <c r="Q597" s="1" t="s">
        <v>1006</v>
      </c>
      <c r="R597" s="1" t="s">
        <v>1197</v>
      </c>
      <c r="S597" s="1"/>
      <c r="T597" s="1"/>
    </row>
    <row r="598" spans="1:20">
      <c r="A598" s="1">
        <v>614</v>
      </c>
      <c r="B598" s="1" t="s">
        <v>803</v>
      </c>
      <c r="C598" s="1" t="s">
        <v>804</v>
      </c>
      <c r="D598" s="1">
        <v>811</v>
      </c>
      <c r="E598" s="1" t="s">
        <v>482</v>
      </c>
      <c r="F598" s="1" t="s">
        <v>2075</v>
      </c>
      <c r="G598" s="1"/>
      <c r="H598" s="5">
        <v>200000</v>
      </c>
      <c r="I598" s="6">
        <v>8680</v>
      </c>
      <c r="J598" s="5">
        <v>10100</v>
      </c>
      <c r="K598" s="5">
        <v>15460</v>
      </c>
      <c r="L598" s="5">
        <v>21320</v>
      </c>
      <c r="M598" s="5">
        <f t="shared" si="18"/>
        <v>55560</v>
      </c>
      <c r="N598" s="5"/>
      <c r="O598" s="8">
        <f t="shared" si="19"/>
        <v>144440</v>
      </c>
      <c r="P598" s="5" t="s">
        <v>24</v>
      </c>
      <c r="Q598" s="1" t="s">
        <v>1007</v>
      </c>
      <c r="R598" s="1" t="s">
        <v>1483</v>
      </c>
      <c r="S598" s="1"/>
      <c r="T598" s="1"/>
    </row>
    <row r="599" spans="1:20">
      <c r="A599" s="1">
        <v>615</v>
      </c>
      <c r="B599" s="1" t="s">
        <v>803</v>
      </c>
      <c r="C599" s="1" t="s">
        <v>804</v>
      </c>
      <c r="D599" s="1">
        <v>811</v>
      </c>
      <c r="E599" s="1" t="s">
        <v>485</v>
      </c>
      <c r="F599" s="1" t="s">
        <v>2076</v>
      </c>
      <c r="G599" s="1"/>
      <c r="H599" s="5">
        <v>200000</v>
      </c>
      <c r="I599" s="6">
        <v>8680</v>
      </c>
      <c r="J599" s="5">
        <v>10100</v>
      </c>
      <c r="K599" s="5">
        <v>15460</v>
      </c>
      <c r="L599" s="5">
        <v>21320</v>
      </c>
      <c r="M599" s="5">
        <f t="shared" si="18"/>
        <v>55560</v>
      </c>
      <c r="N599" s="5"/>
      <c r="O599" s="8">
        <f t="shared" si="19"/>
        <v>144440</v>
      </c>
      <c r="P599" s="5" t="s">
        <v>24</v>
      </c>
      <c r="Q599" s="1" t="s">
        <v>1008</v>
      </c>
      <c r="R599" s="1" t="s">
        <v>1484</v>
      </c>
      <c r="S599" s="1"/>
      <c r="T599" s="1"/>
    </row>
    <row r="600" spans="1:20">
      <c r="A600" s="1">
        <v>616</v>
      </c>
      <c r="B600" s="1" t="s">
        <v>803</v>
      </c>
      <c r="C600" s="1" t="s">
        <v>804</v>
      </c>
      <c r="D600" s="1">
        <v>812</v>
      </c>
      <c r="E600" s="1" t="s">
        <v>487</v>
      </c>
      <c r="F600" s="1" t="s">
        <v>2077</v>
      </c>
      <c r="G600" s="1"/>
      <c r="H600" s="5">
        <v>200000</v>
      </c>
      <c r="I600" s="6">
        <v>10670</v>
      </c>
      <c r="J600" s="5">
        <v>7710</v>
      </c>
      <c r="K600" s="5">
        <v>12820</v>
      </c>
      <c r="L600" s="5">
        <v>13420</v>
      </c>
      <c r="M600" s="5">
        <f t="shared" si="18"/>
        <v>44620</v>
      </c>
      <c r="N600" s="5"/>
      <c r="O600" s="8">
        <f t="shared" si="19"/>
        <v>155380</v>
      </c>
      <c r="P600" s="5" t="s">
        <v>57</v>
      </c>
      <c r="Q600" s="1" t="s">
        <v>1009</v>
      </c>
      <c r="R600" s="1" t="s">
        <v>1376</v>
      </c>
      <c r="S600" s="1"/>
      <c r="T600" s="1"/>
    </row>
    <row r="601" spans="1:20">
      <c r="A601" s="1">
        <v>617</v>
      </c>
      <c r="B601" s="1" t="s">
        <v>803</v>
      </c>
      <c r="C601" s="1" t="s">
        <v>804</v>
      </c>
      <c r="D601" s="1">
        <v>812</v>
      </c>
      <c r="E601" s="1" t="s">
        <v>489</v>
      </c>
      <c r="F601" s="1" t="s">
        <v>2078</v>
      </c>
      <c r="G601" s="1"/>
      <c r="H601" s="5">
        <v>200000</v>
      </c>
      <c r="I601" s="6">
        <v>10670</v>
      </c>
      <c r="J601" s="5">
        <v>7710</v>
      </c>
      <c r="K601" s="5">
        <v>12820</v>
      </c>
      <c r="L601" s="5">
        <v>13420</v>
      </c>
      <c r="M601" s="5">
        <f t="shared" si="18"/>
        <v>44620</v>
      </c>
      <c r="N601" s="5"/>
      <c r="O601" s="8">
        <f t="shared" si="19"/>
        <v>155380</v>
      </c>
      <c r="P601" s="5" t="s">
        <v>24</v>
      </c>
      <c r="Q601" s="1" t="s">
        <v>1010</v>
      </c>
      <c r="R601" s="1" t="s">
        <v>1485</v>
      </c>
      <c r="S601" s="1"/>
      <c r="T601" s="1"/>
    </row>
    <row r="602" spans="1:20">
      <c r="A602" s="1">
        <v>618</v>
      </c>
      <c r="B602" s="1" t="s">
        <v>803</v>
      </c>
      <c r="C602" s="1" t="s">
        <v>804</v>
      </c>
      <c r="D602" s="1">
        <v>813</v>
      </c>
      <c r="E602" s="1" t="s">
        <v>491</v>
      </c>
      <c r="F602" s="1" t="s">
        <v>2079</v>
      </c>
      <c r="G602" s="1"/>
      <c r="H602" s="5">
        <v>200000</v>
      </c>
      <c r="I602" s="6">
        <v>9870</v>
      </c>
      <c r="J602" s="5">
        <v>12710</v>
      </c>
      <c r="K602" s="5">
        <v>17840</v>
      </c>
      <c r="L602" s="5">
        <v>30790</v>
      </c>
      <c r="M602" s="5">
        <f t="shared" si="18"/>
        <v>71210</v>
      </c>
      <c r="N602" s="5"/>
      <c r="O602" s="8">
        <f t="shared" si="19"/>
        <v>128790</v>
      </c>
      <c r="P602" s="5" t="s">
        <v>483</v>
      </c>
      <c r="Q602" s="1" t="s">
        <v>1011</v>
      </c>
      <c r="R602" s="1" t="s">
        <v>1486</v>
      </c>
      <c r="S602" s="1"/>
      <c r="T602" s="1"/>
    </row>
    <row r="603" spans="1:20">
      <c r="A603" s="1">
        <v>619</v>
      </c>
      <c r="B603" s="1" t="s">
        <v>803</v>
      </c>
      <c r="C603" s="1" t="s">
        <v>804</v>
      </c>
      <c r="D603" s="1">
        <v>813</v>
      </c>
      <c r="E603" s="1" t="s">
        <v>493</v>
      </c>
      <c r="F603" s="1" t="s">
        <v>2080</v>
      </c>
      <c r="G603" s="1"/>
      <c r="H603" s="5">
        <v>200000</v>
      </c>
      <c r="I603" s="6">
        <v>9870</v>
      </c>
      <c r="J603" s="5">
        <v>12710</v>
      </c>
      <c r="K603" s="5">
        <v>17840</v>
      </c>
      <c r="L603" s="5">
        <v>30790</v>
      </c>
      <c r="M603" s="5">
        <f t="shared" si="18"/>
        <v>71210</v>
      </c>
      <c r="N603" s="5"/>
      <c r="O603" s="8">
        <f t="shared" si="19"/>
        <v>128790</v>
      </c>
      <c r="P603" s="5" t="s">
        <v>43</v>
      </c>
      <c r="Q603" s="1" t="s">
        <v>1012</v>
      </c>
      <c r="R603" s="1" t="s">
        <v>1487</v>
      </c>
      <c r="S603" s="1"/>
      <c r="T603" s="1"/>
    </row>
    <row r="604" spans="1:20">
      <c r="A604" s="1">
        <v>620</v>
      </c>
      <c r="B604" s="1" t="s">
        <v>803</v>
      </c>
      <c r="C604" s="1" t="s">
        <v>804</v>
      </c>
      <c r="D604" s="1">
        <v>814</v>
      </c>
      <c r="E604" s="1" t="s">
        <v>495</v>
      </c>
      <c r="F604" s="1" t="s">
        <v>2081</v>
      </c>
      <c r="G604" s="12"/>
      <c r="H604" s="5">
        <v>200000</v>
      </c>
      <c r="I604" s="6">
        <f>330+19200</f>
        <v>19530</v>
      </c>
      <c r="J604" s="5">
        <v>25620</v>
      </c>
      <c r="K604" s="5">
        <v>32210</v>
      </c>
      <c r="L604" s="5">
        <v>57440</v>
      </c>
      <c r="M604" s="5">
        <f t="shared" si="18"/>
        <v>134800</v>
      </c>
      <c r="N604" s="5"/>
      <c r="O604" s="8">
        <f t="shared" si="19"/>
        <v>65200</v>
      </c>
      <c r="P604" s="5" t="s">
        <v>34</v>
      </c>
      <c r="Q604" s="1" t="s">
        <v>1013</v>
      </c>
      <c r="R604" s="1" t="s">
        <v>1437</v>
      </c>
      <c r="S604" s="1"/>
      <c r="T604" s="1"/>
    </row>
    <row r="605" spans="1:20">
      <c r="A605" s="1">
        <v>621</v>
      </c>
      <c r="B605" s="1" t="s">
        <v>803</v>
      </c>
      <c r="C605" s="1" t="s">
        <v>804</v>
      </c>
      <c r="D605" s="1">
        <v>814</v>
      </c>
      <c r="E605" s="1" t="s">
        <v>497</v>
      </c>
      <c r="F605" s="1" t="s">
        <v>2082</v>
      </c>
      <c r="G605" s="1"/>
      <c r="H605" s="5">
        <v>200000</v>
      </c>
      <c r="I605" s="6">
        <v>18560</v>
      </c>
      <c r="J605" s="5">
        <v>25620</v>
      </c>
      <c r="K605" s="5">
        <v>32210</v>
      </c>
      <c r="L605" s="5">
        <v>57440</v>
      </c>
      <c r="M605" s="5">
        <f t="shared" si="18"/>
        <v>133830</v>
      </c>
      <c r="N605" s="5"/>
      <c r="O605" s="8">
        <f t="shared" si="19"/>
        <v>66170</v>
      </c>
      <c r="P605" s="7" t="s">
        <v>1014</v>
      </c>
      <c r="Q605" s="3" t="s">
        <v>1015</v>
      </c>
      <c r="R605" s="1" t="s">
        <v>1113</v>
      </c>
      <c r="S605" s="1"/>
      <c r="T605" s="1"/>
    </row>
    <row r="606" spans="1:20">
      <c r="A606" s="1">
        <v>622</v>
      </c>
      <c r="B606" s="1" t="s">
        <v>803</v>
      </c>
      <c r="C606" s="1" t="s">
        <v>804</v>
      </c>
      <c r="D606" s="1">
        <v>815</v>
      </c>
      <c r="E606" s="1" t="s">
        <v>499</v>
      </c>
      <c r="F606" s="1" t="s">
        <v>2083</v>
      </c>
      <c r="G606" s="1"/>
      <c r="H606" s="5">
        <v>200000</v>
      </c>
      <c r="I606" s="6">
        <v>9520</v>
      </c>
      <c r="J606" s="5">
        <v>11150</v>
      </c>
      <c r="K606" s="5">
        <v>10730</v>
      </c>
      <c r="L606" s="5">
        <v>9510</v>
      </c>
      <c r="M606" s="5">
        <f t="shared" si="18"/>
        <v>40910</v>
      </c>
      <c r="N606" s="5"/>
      <c r="O606" s="8">
        <f t="shared" si="19"/>
        <v>159090</v>
      </c>
      <c r="P606" s="5" t="s">
        <v>211</v>
      </c>
      <c r="Q606" s="1" t="s">
        <v>1016</v>
      </c>
      <c r="R606" s="1" t="s">
        <v>1448</v>
      </c>
      <c r="S606" s="1"/>
      <c r="T606" s="1"/>
    </row>
    <row r="607" spans="1:20">
      <c r="A607" s="1">
        <v>623</v>
      </c>
      <c r="B607" s="1" t="s">
        <v>803</v>
      </c>
      <c r="C607" s="1" t="s">
        <v>804</v>
      </c>
      <c r="D607" s="1">
        <v>815</v>
      </c>
      <c r="E607" s="1" t="s">
        <v>501</v>
      </c>
      <c r="F607" s="1" t="s">
        <v>2084</v>
      </c>
      <c r="G607" s="1"/>
      <c r="H607" s="5">
        <v>200000</v>
      </c>
      <c r="I607" s="6">
        <v>9520</v>
      </c>
      <c r="J607" s="5">
        <v>11150</v>
      </c>
      <c r="K607" s="5">
        <v>10730</v>
      </c>
      <c r="L607" s="5">
        <v>9510</v>
      </c>
      <c r="M607" s="5">
        <f t="shared" si="18"/>
        <v>40910</v>
      </c>
      <c r="N607" s="5"/>
      <c r="O607" s="8">
        <f t="shared" si="19"/>
        <v>159090</v>
      </c>
      <c r="P607" s="5" t="s">
        <v>24</v>
      </c>
      <c r="Q607" s="1" t="s">
        <v>1017</v>
      </c>
      <c r="R607" s="1" t="s">
        <v>1363</v>
      </c>
      <c r="S607" s="1"/>
      <c r="T607" s="1"/>
    </row>
    <row r="608" spans="1:20">
      <c r="A608" s="1">
        <v>624</v>
      </c>
      <c r="B608" s="1" t="s">
        <v>803</v>
      </c>
      <c r="C608" s="1" t="s">
        <v>804</v>
      </c>
      <c r="D608" s="1">
        <v>816</v>
      </c>
      <c r="E608" s="1" t="s">
        <v>503</v>
      </c>
      <c r="F608" s="1" t="s">
        <v>2085</v>
      </c>
      <c r="G608" s="1"/>
      <c r="H608" s="5">
        <v>200000</v>
      </c>
      <c r="I608" s="6">
        <f>19520-5600-4700-1700</f>
        <v>7520</v>
      </c>
      <c r="J608" s="5">
        <f>31780-5600-4700-1700</f>
        <v>19780</v>
      </c>
      <c r="K608" s="5">
        <f>60960-5600-4700-1700</f>
        <v>48960</v>
      </c>
      <c r="L608" s="5">
        <f>64530-5600-4700-1700</f>
        <v>52530</v>
      </c>
      <c r="M608" s="5">
        <f t="shared" si="18"/>
        <v>128790</v>
      </c>
      <c r="N608" s="5"/>
      <c r="O608" s="8">
        <f t="shared" si="19"/>
        <v>71210</v>
      </c>
      <c r="P608" s="5" t="s">
        <v>34</v>
      </c>
      <c r="Q608" s="1" t="s">
        <v>1018</v>
      </c>
      <c r="R608" s="1" t="s">
        <v>1351</v>
      </c>
      <c r="S608" s="1"/>
      <c r="T608" s="1"/>
    </row>
    <row r="609" spans="1:20">
      <c r="A609" s="1">
        <v>625</v>
      </c>
      <c r="B609" s="1" t="s">
        <v>803</v>
      </c>
      <c r="C609" s="1" t="s">
        <v>804</v>
      </c>
      <c r="D609" s="1">
        <v>816</v>
      </c>
      <c r="E609" s="1" t="s">
        <v>505</v>
      </c>
      <c r="F609" s="1" t="s">
        <v>2086</v>
      </c>
      <c r="G609" s="1"/>
      <c r="H609" s="5">
        <v>200000</v>
      </c>
      <c r="I609" s="6">
        <v>19520</v>
      </c>
      <c r="J609" s="5">
        <v>31780</v>
      </c>
      <c r="K609" s="5">
        <v>60960</v>
      </c>
      <c r="L609" s="5">
        <v>64530</v>
      </c>
      <c r="M609" s="5">
        <f t="shared" si="18"/>
        <v>176790</v>
      </c>
      <c r="N609" s="5"/>
      <c r="O609" s="8">
        <f t="shared" si="19"/>
        <v>23210</v>
      </c>
      <c r="P609" s="5" t="s">
        <v>37</v>
      </c>
      <c r="Q609" s="1" t="s">
        <v>1019</v>
      </c>
      <c r="R609" s="1" t="s">
        <v>1488</v>
      </c>
      <c r="S609" s="1"/>
      <c r="T609" s="1"/>
    </row>
    <row r="610" spans="1:20">
      <c r="A610" s="1">
        <v>626</v>
      </c>
      <c r="B610" s="1" t="s">
        <v>803</v>
      </c>
      <c r="C610" s="1" t="s">
        <v>804</v>
      </c>
      <c r="D610" s="1">
        <v>817</v>
      </c>
      <c r="E610" s="1" t="s">
        <v>507</v>
      </c>
      <c r="F610" s="1" t="s">
        <v>2087</v>
      </c>
      <c r="G610" s="1"/>
      <c r="H610" s="5">
        <v>200000</v>
      </c>
      <c r="I610" s="6">
        <v>11230</v>
      </c>
      <c r="J610" s="5">
        <v>24980</v>
      </c>
      <c r="K610" s="5">
        <v>21640</v>
      </c>
      <c r="L610" s="5">
        <v>34870</v>
      </c>
      <c r="M610" s="5">
        <f t="shared" si="18"/>
        <v>92720</v>
      </c>
      <c r="N610" s="5"/>
      <c r="O610" s="8">
        <f t="shared" si="19"/>
        <v>107280</v>
      </c>
      <c r="P610" s="5" t="s">
        <v>34</v>
      </c>
      <c r="Q610" s="1" t="s">
        <v>1020</v>
      </c>
      <c r="R610" s="1" t="s">
        <v>1113</v>
      </c>
      <c r="S610" s="1"/>
      <c r="T610" s="1"/>
    </row>
    <row r="611" spans="1:20">
      <c r="A611" s="1">
        <v>627</v>
      </c>
      <c r="B611" s="1" t="s">
        <v>803</v>
      </c>
      <c r="C611" s="1" t="s">
        <v>804</v>
      </c>
      <c r="D611" s="1">
        <v>817</v>
      </c>
      <c r="E611" s="1" t="s">
        <v>509</v>
      </c>
      <c r="F611" s="1" t="s">
        <v>2088</v>
      </c>
      <c r="G611" s="1"/>
      <c r="H611" s="5">
        <v>200000</v>
      </c>
      <c r="I611" s="6">
        <v>11230</v>
      </c>
      <c r="J611" s="5">
        <v>24980</v>
      </c>
      <c r="K611" s="5">
        <v>21640</v>
      </c>
      <c r="L611" s="5">
        <v>34870</v>
      </c>
      <c r="M611" s="5">
        <f t="shared" si="18"/>
        <v>92720</v>
      </c>
      <c r="N611" s="5"/>
      <c r="O611" s="8">
        <f t="shared" si="19"/>
        <v>107280</v>
      </c>
      <c r="P611" s="5" t="s">
        <v>34</v>
      </c>
      <c r="Q611" s="1" t="s">
        <v>1021</v>
      </c>
      <c r="R611" s="1" t="s">
        <v>1489</v>
      </c>
      <c r="S611" s="1"/>
      <c r="T611" s="1"/>
    </row>
    <row r="612" spans="1:20">
      <c r="A612" s="1">
        <v>628</v>
      </c>
      <c r="B612" s="1" t="s">
        <v>803</v>
      </c>
      <c r="C612" s="1" t="s">
        <v>804</v>
      </c>
      <c r="D612" s="1">
        <v>818</v>
      </c>
      <c r="E612" s="1" t="s">
        <v>511</v>
      </c>
      <c r="F612" s="1" t="s">
        <v>2089</v>
      </c>
      <c r="G612" s="1"/>
      <c r="H612" s="5">
        <v>200000</v>
      </c>
      <c r="I612" s="6">
        <v>6430</v>
      </c>
      <c r="J612" s="5">
        <v>8540</v>
      </c>
      <c r="K612" s="5">
        <v>19770</v>
      </c>
      <c r="L612" s="5">
        <v>27540</v>
      </c>
      <c r="M612" s="5">
        <f t="shared" si="18"/>
        <v>62280</v>
      </c>
      <c r="N612" s="5"/>
      <c r="O612" s="8">
        <f t="shared" si="19"/>
        <v>137720</v>
      </c>
      <c r="P612" s="5" t="s">
        <v>211</v>
      </c>
      <c r="Q612" s="1" t="s">
        <v>1022</v>
      </c>
      <c r="R612" s="1" t="s">
        <v>1259</v>
      </c>
      <c r="S612" s="1"/>
      <c r="T612" s="1"/>
    </row>
    <row r="613" spans="1:20">
      <c r="A613" s="1">
        <v>629</v>
      </c>
      <c r="B613" s="1" t="s">
        <v>803</v>
      </c>
      <c r="C613" s="1" t="s">
        <v>804</v>
      </c>
      <c r="D613" s="1">
        <v>818</v>
      </c>
      <c r="E613" s="1" t="s">
        <v>513</v>
      </c>
      <c r="F613" s="1" t="s">
        <v>2090</v>
      </c>
      <c r="G613" s="1"/>
      <c r="H613" s="5">
        <v>200000</v>
      </c>
      <c r="I613" s="6">
        <v>6430</v>
      </c>
      <c r="J613" s="5">
        <v>8540</v>
      </c>
      <c r="K613" s="5">
        <v>19770</v>
      </c>
      <c r="L613" s="5">
        <v>27540</v>
      </c>
      <c r="M613" s="5">
        <f t="shared" si="18"/>
        <v>62280</v>
      </c>
      <c r="N613" s="5"/>
      <c r="O613" s="8">
        <f t="shared" si="19"/>
        <v>137720</v>
      </c>
      <c r="P613" s="5" t="s">
        <v>43</v>
      </c>
      <c r="Q613" s="1" t="s">
        <v>1023</v>
      </c>
      <c r="R613" s="1" t="s">
        <v>1490</v>
      </c>
      <c r="S613" s="1"/>
      <c r="T613" s="1"/>
    </row>
    <row r="614" spans="1:20">
      <c r="A614" s="1">
        <v>630</v>
      </c>
      <c r="B614" s="1" t="s">
        <v>803</v>
      </c>
      <c r="C614" s="1" t="s">
        <v>804</v>
      </c>
      <c r="D614" s="1">
        <v>901</v>
      </c>
      <c r="E614" s="1" t="s">
        <v>527</v>
      </c>
      <c r="F614" s="1" t="s">
        <v>2091</v>
      </c>
      <c r="G614" s="1"/>
      <c r="H614" s="5">
        <v>200000</v>
      </c>
      <c r="I614" s="6">
        <v>24460</v>
      </c>
      <c r="J614" s="5">
        <v>26650</v>
      </c>
      <c r="K614" s="5">
        <v>42360</v>
      </c>
      <c r="L614" s="5">
        <v>52240</v>
      </c>
      <c r="M614" s="5">
        <f t="shared" si="18"/>
        <v>145710</v>
      </c>
      <c r="N614" s="5"/>
      <c r="O614" s="8">
        <f t="shared" si="19"/>
        <v>54290</v>
      </c>
      <c r="P614" s="5" t="s">
        <v>27</v>
      </c>
      <c r="Q614" s="1" t="s">
        <v>1024</v>
      </c>
      <c r="R614" s="1" t="s">
        <v>1491</v>
      </c>
      <c r="S614" s="1"/>
      <c r="T614" s="1"/>
    </row>
    <row r="615" spans="1:20">
      <c r="A615" s="1">
        <v>631</v>
      </c>
      <c r="B615" s="1" t="s">
        <v>803</v>
      </c>
      <c r="C615" s="1" t="s">
        <v>804</v>
      </c>
      <c r="D615" s="1">
        <v>902</v>
      </c>
      <c r="E615" s="1" t="s">
        <v>529</v>
      </c>
      <c r="F615" s="1" t="s">
        <v>2092</v>
      </c>
      <c r="G615" s="1"/>
      <c r="H615" s="5">
        <v>200000</v>
      </c>
      <c r="I615" s="6">
        <v>8660</v>
      </c>
      <c r="J615" s="5">
        <v>6270</v>
      </c>
      <c r="K615" s="5">
        <v>19230</v>
      </c>
      <c r="L615" s="5">
        <v>57630</v>
      </c>
      <c r="M615" s="5">
        <f t="shared" si="18"/>
        <v>91790</v>
      </c>
      <c r="N615" s="5"/>
      <c r="O615" s="8">
        <f t="shared" si="19"/>
        <v>108210</v>
      </c>
      <c r="P615" s="5" t="s">
        <v>27</v>
      </c>
      <c r="Q615" s="1" t="s">
        <v>1025</v>
      </c>
      <c r="R615" s="1" t="s">
        <v>1492</v>
      </c>
      <c r="S615" s="1"/>
      <c r="T615" s="1"/>
    </row>
    <row r="616" spans="1:20">
      <c r="A616" s="1">
        <v>632</v>
      </c>
      <c r="B616" s="1" t="s">
        <v>803</v>
      </c>
      <c r="C616" s="1" t="s">
        <v>804</v>
      </c>
      <c r="D616" s="1">
        <v>903</v>
      </c>
      <c r="E616" s="1" t="s">
        <v>531</v>
      </c>
      <c r="F616" s="1" t="s">
        <v>2093</v>
      </c>
      <c r="G616" s="1"/>
      <c r="H616" s="5">
        <v>200000</v>
      </c>
      <c r="I616" s="6">
        <v>11500</v>
      </c>
      <c r="J616" s="5">
        <v>18370</v>
      </c>
      <c r="K616" s="5">
        <v>23680</v>
      </c>
      <c r="L616" s="5">
        <v>25310</v>
      </c>
      <c r="M616" s="5">
        <f t="shared" si="18"/>
        <v>78860</v>
      </c>
      <c r="N616" s="5"/>
      <c r="O616" s="8">
        <f t="shared" si="19"/>
        <v>121140</v>
      </c>
      <c r="P616" s="5" t="s">
        <v>24</v>
      </c>
      <c r="Q616" s="1" t="s">
        <v>1026</v>
      </c>
      <c r="R616" s="1" t="s">
        <v>1293</v>
      </c>
      <c r="S616" s="1"/>
      <c r="T616" s="1"/>
    </row>
    <row r="617" spans="1:20">
      <c r="A617" s="1">
        <v>633</v>
      </c>
      <c r="B617" s="1" t="s">
        <v>803</v>
      </c>
      <c r="C617" s="1" t="s">
        <v>804</v>
      </c>
      <c r="D617" s="1">
        <v>904</v>
      </c>
      <c r="E617" s="1" t="s">
        <v>533</v>
      </c>
      <c r="F617" s="1" t="s">
        <v>2094</v>
      </c>
      <c r="G617" s="1"/>
      <c r="H617" s="5">
        <v>200000</v>
      </c>
      <c r="I617" s="6">
        <v>20760</v>
      </c>
      <c r="J617" s="5">
        <v>20720</v>
      </c>
      <c r="K617" s="5">
        <v>16370</v>
      </c>
      <c r="L617" s="5">
        <v>15310</v>
      </c>
      <c r="M617" s="5">
        <f t="shared" si="18"/>
        <v>73160</v>
      </c>
      <c r="N617" s="5"/>
      <c r="O617" s="8">
        <f t="shared" si="19"/>
        <v>126840</v>
      </c>
      <c r="P617" s="7"/>
      <c r="Q617" s="3"/>
      <c r="R617" s="1" t="s">
        <v>1101</v>
      </c>
      <c r="S617" s="1"/>
      <c r="T617" s="1"/>
    </row>
    <row r="618" spans="1:20">
      <c r="A618" s="1">
        <v>634</v>
      </c>
      <c r="B618" s="1" t="s">
        <v>803</v>
      </c>
      <c r="C618" s="1" t="s">
        <v>804</v>
      </c>
      <c r="D618" s="1">
        <v>905</v>
      </c>
      <c r="E618" s="1" t="s">
        <v>534</v>
      </c>
      <c r="F618" s="1" t="s">
        <v>2095</v>
      </c>
      <c r="G618" s="1"/>
      <c r="H618" s="5">
        <v>200000</v>
      </c>
      <c r="I618" s="6">
        <v>22780</v>
      </c>
      <c r="J618" s="5">
        <v>62290</v>
      </c>
      <c r="K618" s="5">
        <v>46180</v>
      </c>
      <c r="L618" s="5">
        <v>51150</v>
      </c>
      <c r="M618" s="5">
        <f t="shared" si="18"/>
        <v>182400</v>
      </c>
      <c r="N618" s="5"/>
      <c r="O618" s="8">
        <f t="shared" si="19"/>
        <v>17600</v>
      </c>
      <c r="P618" s="5" t="s">
        <v>34</v>
      </c>
      <c r="Q618" s="1" t="s">
        <v>1027</v>
      </c>
      <c r="R618" s="1" t="s">
        <v>1493</v>
      </c>
      <c r="S618" s="1"/>
      <c r="T618" s="1"/>
    </row>
    <row r="619" spans="1:20">
      <c r="A619" s="1">
        <v>635</v>
      </c>
      <c r="B619" s="1" t="s">
        <v>803</v>
      </c>
      <c r="C619" s="1" t="s">
        <v>804</v>
      </c>
      <c r="D619" s="1">
        <v>906</v>
      </c>
      <c r="E619" s="1" t="s">
        <v>536</v>
      </c>
      <c r="F619" s="1" t="s">
        <v>2096</v>
      </c>
      <c r="G619" s="1"/>
      <c r="H619" s="5">
        <v>200000</v>
      </c>
      <c r="I619" s="6">
        <v>20190</v>
      </c>
      <c r="J619" s="5">
        <v>10240</v>
      </c>
      <c r="K619" s="5">
        <v>18790</v>
      </c>
      <c r="L619" s="5">
        <v>18220</v>
      </c>
      <c r="M619" s="5">
        <f t="shared" si="18"/>
        <v>67440</v>
      </c>
      <c r="N619" s="5"/>
      <c r="O619" s="8">
        <f t="shared" si="19"/>
        <v>132560</v>
      </c>
      <c r="P619" s="5" t="s">
        <v>34</v>
      </c>
      <c r="Q619" s="1" t="s">
        <v>1028</v>
      </c>
      <c r="R619" s="1" t="s">
        <v>1368</v>
      </c>
      <c r="S619" s="1"/>
      <c r="T619" s="1"/>
    </row>
    <row r="620" spans="1:20">
      <c r="A620" s="1">
        <v>636</v>
      </c>
      <c r="B620" s="1" t="s">
        <v>803</v>
      </c>
      <c r="C620" s="1" t="s">
        <v>804</v>
      </c>
      <c r="D620" s="1">
        <v>906</v>
      </c>
      <c r="E620" s="1" t="s">
        <v>538</v>
      </c>
      <c r="F620" s="1" t="s">
        <v>2097</v>
      </c>
      <c r="G620" s="1"/>
      <c r="H620" s="5">
        <v>200000</v>
      </c>
      <c r="I620" s="6">
        <v>20190</v>
      </c>
      <c r="J620" s="5">
        <v>10240</v>
      </c>
      <c r="K620" s="5">
        <v>18790</v>
      </c>
      <c r="L620" s="5">
        <v>18220</v>
      </c>
      <c r="M620" s="5">
        <f t="shared" si="18"/>
        <v>67440</v>
      </c>
      <c r="N620" s="5"/>
      <c r="O620" s="8">
        <f t="shared" si="19"/>
        <v>132560</v>
      </c>
      <c r="P620" s="5" t="s">
        <v>43</v>
      </c>
      <c r="Q620" s="1" t="s">
        <v>1029</v>
      </c>
      <c r="R620" s="1" t="s">
        <v>1494</v>
      </c>
      <c r="S620" s="1"/>
      <c r="T620" s="1"/>
    </row>
    <row r="621" spans="1:20">
      <c r="A621" s="1">
        <v>637</v>
      </c>
      <c r="B621" s="1" t="s">
        <v>803</v>
      </c>
      <c r="C621" s="1" t="s">
        <v>804</v>
      </c>
      <c r="D621" s="1">
        <v>907</v>
      </c>
      <c r="E621" s="1" t="s">
        <v>540</v>
      </c>
      <c r="F621" s="1" t="s">
        <v>2098</v>
      </c>
      <c r="G621" s="1"/>
      <c r="H621" s="5">
        <v>200000</v>
      </c>
      <c r="I621" s="6">
        <v>9250</v>
      </c>
      <c r="J621" s="5">
        <v>15010</v>
      </c>
      <c r="K621" s="5">
        <v>16540</v>
      </c>
      <c r="L621" s="5">
        <v>28660</v>
      </c>
      <c r="M621" s="5">
        <f t="shared" si="18"/>
        <v>69460</v>
      </c>
      <c r="N621" s="5"/>
      <c r="O621" s="8">
        <f t="shared" si="19"/>
        <v>130540</v>
      </c>
      <c r="P621" s="5" t="s">
        <v>34</v>
      </c>
      <c r="Q621" s="1" t="s">
        <v>1030</v>
      </c>
      <c r="R621" s="1" t="s">
        <v>1495</v>
      </c>
      <c r="S621" s="1"/>
      <c r="T621" s="1"/>
    </row>
    <row r="622" spans="1:20">
      <c r="A622" s="1">
        <v>638</v>
      </c>
      <c r="B622" s="1" t="s">
        <v>803</v>
      </c>
      <c r="C622" s="1" t="s">
        <v>804</v>
      </c>
      <c r="D622" s="1">
        <v>907</v>
      </c>
      <c r="E622" s="1" t="s">
        <v>542</v>
      </c>
      <c r="F622" s="1" t="s">
        <v>2099</v>
      </c>
      <c r="G622" s="1"/>
      <c r="H622" s="5">
        <v>200000</v>
      </c>
      <c r="I622" s="6">
        <v>9250</v>
      </c>
      <c r="J622" s="5">
        <v>15010</v>
      </c>
      <c r="K622" s="5">
        <v>16540</v>
      </c>
      <c r="L622" s="5">
        <v>28660</v>
      </c>
      <c r="M622" s="5">
        <f t="shared" si="18"/>
        <v>69460</v>
      </c>
      <c r="N622" s="5"/>
      <c r="O622" s="8">
        <f t="shared" si="19"/>
        <v>130540</v>
      </c>
      <c r="P622" s="5" t="s">
        <v>60</v>
      </c>
      <c r="Q622" s="1" t="s">
        <v>1031</v>
      </c>
      <c r="R622" s="1" t="s">
        <v>1419</v>
      </c>
      <c r="S622" s="1"/>
      <c r="T622" s="1"/>
    </row>
    <row r="623" spans="1:20">
      <c r="A623" s="1">
        <v>639</v>
      </c>
      <c r="B623" s="1" t="s">
        <v>803</v>
      </c>
      <c r="C623" s="1" t="s">
        <v>804</v>
      </c>
      <c r="D623" s="1">
        <v>908</v>
      </c>
      <c r="E623" s="1" t="s">
        <v>544</v>
      </c>
      <c r="F623" s="1" t="s">
        <v>2100</v>
      </c>
      <c r="G623" s="1"/>
      <c r="H623" s="5">
        <v>200000</v>
      </c>
      <c r="I623" s="6">
        <v>21710</v>
      </c>
      <c r="J623" s="5">
        <v>13160</v>
      </c>
      <c r="K623" s="5">
        <v>13870</v>
      </c>
      <c r="L623" s="5">
        <v>14260</v>
      </c>
      <c r="M623" s="5">
        <f t="shared" si="18"/>
        <v>63000</v>
      </c>
      <c r="N623" s="5"/>
      <c r="O623" s="8">
        <f t="shared" si="19"/>
        <v>137000</v>
      </c>
      <c r="P623" s="5" t="s">
        <v>34</v>
      </c>
      <c r="Q623" s="1" t="s">
        <v>1032</v>
      </c>
      <c r="R623" s="1" t="s">
        <v>1496</v>
      </c>
      <c r="S623" s="1"/>
      <c r="T623" s="1"/>
    </row>
    <row r="624" spans="1:20">
      <c r="A624" s="1">
        <v>640</v>
      </c>
      <c r="B624" s="1" t="s">
        <v>803</v>
      </c>
      <c r="C624" s="1" t="s">
        <v>804</v>
      </c>
      <c r="D624" s="1">
        <v>908</v>
      </c>
      <c r="E624" s="1" t="s">
        <v>546</v>
      </c>
      <c r="F624" s="1" t="s">
        <v>2101</v>
      </c>
      <c r="G624" s="1"/>
      <c r="H624" s="5">
        <v>200000</v>
      </c>
      <c r="I624" s="6">
        <v>21710</v>
      </c>
      <c r="J624" s="5">
        <v>13160</v>
      </c>
      <c r="K624" s="5">
        <v>13870</v>
      </c>
      <c r="L624" s="5">
        <v>14260</v>
      </c>
      <c r="M624" s="5">
        <f t="shared" si="18"/>
        <v>63000</v>
      </c>
      <c r="N624" s="5"/>
      <c r="O624" s="8">
        <f t="shared" si="19"/>
        <v>137000</v>
      </c>
      <c r="P624" s="5" t="s">
        <v>43</v>
      </c>
      <c r="Q624" s="1" t="s">
        <v>1033</v>
      </c>
      <c r="R624" s="1" t="s">
        <v>1465</v>
      </c>
      <c r="S624" s="1"/>
      <c r="T624" s="1"/>
    </row>
    <row r="625" spans="1:20">
      <c r="A625" s="1">
        <v>641</v>
      </c>
      <c r="B625" s="1" t="s">
        <v>803</v>
      </c>
      <c r="C625" s="1" t="s">
        <v>804</v>
      </c>
      <c r="D625" s="1">
        <v>909</v>
      </c>
      <c r="E625" s="1" t="s">
        <v>548</v>
      </c>
      <c r="F625" s="1" t="s">
        <v>2102</v>
      </c>
      <c r="G625" s="1"/>
      <c r="H625" s="5">
        <v>200000</v>
      </c>
      <c r="I625" s="6">
        <v>18270</v>
      </c>
      <c r="J625" s="5">
        <v>17940</v>
      </c>
      <c r="K625" s="5">
        <v>28140</v>
      </c>
      <c r="L625" s="5">
        <v>35060</v>
      </c>
      <c r="M625" s="5">
        <f t="shared" si="18"/>
        <v>99410</v>
      </c>
      <c r="N625" s="5"/>
      <c r="O625" s="8">
        <f t="shared" si="19"/>
        <v>100590</v>
      </c>
      <c r="P625" s="5" t="s">
        <v>37</v>
      </c>
      <c r="Q625" s="1" t="s">
        <v>1034</v>
      </c>
      <c r="R625" s="1" t="s">
        <v>1255</v>
      </c>
      <c r="S625" s="1"/>
      <c r="T625" s="1"/>
    </row>
    <row r="626" spans="1:20">
      <c r="A626" s="1">
        <v>642</v>
      </c>
      <c r="B626" s="1" t="s">
        <v>803</v>
      </c>
      <c r="C626" s="1" t="s">
        <v>804</v>
      </c>
      <c r="D626" s="1">
        <v>909</v>
      </c>
      <c r="E626" s="1" t="s">
        <v>550</v>
      </c>
      <c r="F626" s="1" t="s">
        <v>2103</v>
      </c>
      <c r="G626" s="1"/>
      <c r="H626" s="5">
        <v>200000</v>
      </c>
      <c r="I626" s="6">
        <v>18270</v>
      </c>
      <c r="J626" s="5">
        <v>17940</v>
      </c>
      <c r="K626" s="5">
        <v>28140</v>
      </c>
      <c r="L626" s="5">
        <v>35060</v>
      </c>
      <c r="M626" s="5">
        <f t="shared" ref="M626:M667" si="20">I626+J626+K626+L626</f>
        <v>99410</v>
      </c>
      <c r="N626" s="5"/>
      <c r="O626" s="8">
        <f t="shared" ref="O626:O673" si="21">H626-M626</f>
        <v>100590</v>
      </c>
      <c r="P626" s="7" t="s">
        <v>1079</v>
      </c>
      <c r="Q626" s="3" t="s">
        <v>1081</v>
      </c>
      <c r="R626" s="1" t="s">
        <v>1497</v>
      </c>
      <c r="S626" s="1"/>
      <c r="T626" s="1"/>
    </row>
    <row r="627" spans="1:20">
      <c r="A627" s="1">
        <v>643</v>
      </c>
      <c r="B627" s="1" t="s">
        <v>803</v>
      </c>
      <c r="C627" s="1" t="s">
        <v>804</v>
      </c>
      <c r="D627" s="1">
        <v>910</v>
      </c>
      <c r="E627" s="1" t="s">
        <v>552</v>
      </c>
      <c r="F627" s="1" t="s">
        <v>2104</v>
      </c>
      <c r="G627" s="1"/>
      <c r="H627" s="5">
        <v>200000</v>
      </c>
      <c r="I627" s="6">
        <v>7690</v>
      </c>
      <c r="J627" s="5">
        <v>5580</v>
      </c>
      <c r="K627" s="5">
        <f>3500*2</f>
        <v>7000</v>
      </c>
      <c r="L627" s="5">
        <f>6650*2</f>
        <v>13300</v>
      </c>
      <c r="M627" s="5">
        <f t="shared" si="20"/>
        <v>33570</v>
      </c>
      <c r="N627" s="5"/>
      <c r="O627" s="8">
        <f t="shared" si="21"/>
        <v>166430</v>
      </c>
      <c r="P627" s="5" t="s">
        <v>34</v>
      </c>
      <c r="Q627" s="1" t="s">
        <v>1035</v>
      </c>
      <c r="R627" s="1" t="s">
        <v>1225</v>
      </c>
      <c r="S627" s="1"/>
      <c r="T627" s="1"/>
    </row>
    <row r="628" spans="1:20">
      <c r="A628" s="1">
        <v>644</v>
      </c>
      <c r="B628" s="1" t="s">
        <v>803</v>
      </c>
      <c r="C628" s="1" t="s">
        <v>804</v>
      </c>
      <c r="D628" s="1">
        <v>910</v>
      </c>
      <c r="E628" s="1" t="s">
        <v>554</v>
      </c>
      <c r="F628" s="1" t="s">
        <v>1101</v>
      </c>
      <c r="G628" s="1"/>
      <c r="H628" s="5"/>
      <c r="I628" s="6"/>
      <c r="J628" s="5"/>
      <c r="K628" s="5"/>
      <c r="L628" s="5"/>
      <c r="M628" s="5">
        <f t="shared" si="20"/>
        <v>0</v>
      </c>
      <c r="N628" s="5"/>
      <c r="O628" s="8">
        <f t="shared" si="21"/>
        <v>0</v>
      </c>
      <c r="P628" s="7"/>
      <c r="Q628" s="3"/>
      <c r="R628" s="1" t="s">
        <v>1101</v>
      </c>
      <c r="S628" s="1"/>
      <c r="T628" s="1"/>
    </row>
    <row r="629" spans="1:20">
      <c r="A629" s="1">
        <v>645</v>
      </c>
      <c r="B629" s="1" t="s">
        <v>803</v>
      </c>
      <c r="C629" s="1" t="s">
        <v>804</v>
      </c>
      <c r="D629" s="1">
        <v>911</v>
      </c>
      <c r="E629" s="1" t="s">
        <v>556</v>
      </c>
      <c r="F629" s="1" t="s">
        <v>2105</v>
      </c>
      <c r="G629" s="1"/>
      <c r="H629" s="5">
        <v>200000</v>
      </c>
      <c r="I629" s="6">
        <v>11830</v>
      </c>
      <c r="J629" s="5">
        <v>12910</v>
      </c>
      <c r="K629" s="5">
        <v>25120</v>
      </c>
      <c r="L629" s="5">
        <v>16970</v>
      </c>
      <c r="M629" s="5">
        <f t="shared" si="20"/>
        <v>66830</v>
      </c>
      <c r="N629" s="5"/>
      <c r="O629" s="8">
        <f t="shared" si="21"/>
        <v>133170</v>
      </c>
      <c r="P629" s="5" t="s">
        <v>34</v>
      </c>
      <c r="Q629" s="1" t="s">
        <v>1036</v>
      </c>
      <c r="R629" s="1" t="s">
        <v>1498</v>
      </c>
      <c r="S629" s="1"/>
      <c r="T629" s="1"/>
    </row>
    <row r="630" spans="1:20">
      <c r="A630" s="1">
        <v>646</v>
      </c>
      <c r="B630" s="1" t="s">
        <v>803</v>
      </c>
      <c r="C630" s="1" t="s">
        <v>804</v>
      </c>
      <c r="D630" s="1">
        <v>911</v>
      </c>
      <c r="E630" s="1" t="s">
        <v>558</v>
      </c>
      <c r="F630" s="1" t="s">
        <v>2106</v>
      </c>
      <c r="G630" s="1"/>
      <c r="H630" s="5">
        <v>200000</v>
      </c>
      <c r="I630" s="6">
        <v>11830</v>
      </c>
      <c r="J630" s="5">
        <v>12910</v>
      </c>
      <c r="K630" s="5">
        <v>25120</v>
      </c>
      <c r="L630" s="5">
        <v>16970</v>
      </c>
      <c r="M630" s="5">
        <f t="shared" si="20"/>
        <v>66830</v>
      </c>
      <c r="N630" s="5"/>
      <c r="O630" s="8">
        <f t="shared" si="21"/>
        <v>133170</v>
      </c>
      <c r="P630" s="5" t="s">
        <v>43</v>
      </c>
      <c r="Q630" s="1" t="s">
        <v>1037</v>
      </c>
      <c r="R630" s="1" t="s">
        <v>1499</v>
      </c>
      <c r="S630" s="1"/>
      <c r="T630" s="1"/>
    </row>
    <row r="631" spans="1:20">
      <c r="A631" s="1">
        <v>647</v>
      </c>
      <c r="B631" s="1" t="s">
        <v>803</v>
      </c>
      <c r="C631" s="1" t="s">
        <v>804</v>
      </c>
      <c r="D631" s="1">
        <v>912</v>
      </c>
      <c r="E631" s="1" t="s">
        <v>560</v>
      </c>
      <c r="F631" s="1" t="s">
        <v>2107</v>
      </c>
      <c r="G631" s="1"/>
      <c r="H631" s="5">
        <v>200000</v>
      </c>
      <c r="I631" s="6">
        <v>17490</v>
      </c>
      <c r="J631" s="5">
        <v>17870</v>
      </c>
      <c r="K631" s="5">
        <v>27080</v>
      </c>
      <c r="L631" s="5">
        <v>44760</v>
      </c>
      <c r="M631" s="5">
        <f t="shared" si="20"/>
        <v>107200</v>
      </c>
      <c r="N631" s="5"/>
      <c r="O631" s="8">
        <f t="shared" si="21"/>
        <v>92800</v>
      </c>
      <c r="P631" s="5" t="s">
        <v>37</v>
      </c>
      <c r="Q631" s="1" t="s">
        <v>1038</v>
      </c>
      <c r="R631" s="1" t="s">
        <v>1500</v>
      </c>
      <c r="S631" s="1"/>
      <c r="T631" s="1"/>
    </row>
    <row r="632" spans="1:20">
      <c r="A632" s="1">
        <v>648</v>
      </c>
      <c r="B632" s="1" t="s">
        <v>803</v>
      </c>
      <c r="C632" s="1" t="s">
        <v>804</v>
      </c>
      <c r="D632" s="1">
        <v>912</v>
      </c>
      <c r="E632" s="1" t="s">
        <v>562</v>
      </c>
      <c r="F632" s="1" t="s">
        <v>2108</v>
      </c>
      <c r="G632" s="1"/>
      <c r="H632" s="5">
        <v>200000</v>
      </c>
      <c r="I632" s="6">
        <v>17490</v>
      </c>
      <c r="J632" s="5">
        <v>17870</v>
      </c>
      <c r="K632" s="5">
        <v>27080</v>
      </c>
      <c r="L632" s="5">
        <v>44760</v>
      </c>
      <c r="M632" s="5">
        <f t="shared" si="20"/>
        <v>107200</v>
      </c>
      <c r="N632" s="5"/>
      <c r="O632" s="8">
        <f t="shared" si="21"/>
        <v>92800</v>
      </c>
      <c r="P632" s="5" t="s">
        <v>34</v>
      </c>
      <c r="Q632" s="1" t="s">
        <v>1039</v>
      </c>
      <c r="R632" s="1" t="s">
        <v>1458</v>
      </c>
      <c r="S632" s="1"/>
      <c r="T632" s="1"/>
    </row>
    <row r="633" spans="1:20">
      <c r="A633" s="1">
        <v>649</v>
      </c>
      <c r="B633" s="1" t="s">
        <v>803</v>
      </c>
      <c r="C633" s="1" t="s">
        <v>804</v>
      </c>
      <c r="D633" s="1">
        <v>913</v>
      </c>
      <c r="E633" s="1" t="s">
        <v>564</v>
      </c>
      <c r="F633" s="1" t="s">
        <v>1101</v>
      </c>
      <c r="G633" s="1"/>
      <c r="H633" s="5"/>
      <c r="I633" s="6"/>
      <c r="J633" s="5"/>
      <c r="K633" s="5"/>
      <c r="L633" s="5"/>
      <c r="M633" s="5">
        <f t="shared" si="20"/>
        <v>0</v>
      </c>
      <c r="N633" s="5"/>
      <c r="O633" s="8">
        <f t="shared" si="21"/>
        <v>0</v>
      </c>
      <c r="P633" s="7"/>
      <c r="Q633" s="3"/>
      <c r="R633" s="1" t="s">
        <v>1101</v>
      </c>
      <c r="S633" s="1"/>
      <c r="T633" s="1"/>
    </row>
    <row r="634" spans="1:20">
      <c r="A634" s="1">
        <v>650</v>
      </c>
      <c r="B634" s="1" t="s">
        <v>803</v>
      </c>
      <c r="C634" s="1" t="s">
        <v>804</v>
      </c>
      <c r="D634" s="1">
        <v>913</v>
      </c>
      <c r="E634" s="1" t="s">
        <v>566</v>
      </c>
      <c r="F634" s="1" t="s">
        <v>2109</v>
      </c>
      <c r="G634" s="1"/>
      <c r="H634" s="5">
        <v>200000</v>
      </c>
      <c r="I634" s="6">
        <f>14590+8110</f>
        <v>22700</v>
      </c>
      <c r="J634" s="5">
        <f>20750*2</f>
        <v>41500</v>
      </c>
      <c r="K634" s="5">
        <f>28110*2</f>
        <v>56220</v>
      </c>
      <c r="L634" s="5">
        <f>34330*2</f>
        <v>68660</v>
      </c>
      <c r="M634" s="5">
        <f t="shared" si="20"/>
        <v>189080</v>
      </c>
      <c r="N634" s="5"/>
      <c r="O634" s="8">
        <f t="shared" si="21"/>
        <v>10920</v>
      </c>
      <c r="P634" s="5" t="s">
        <v>37</v>
      </c>
      <c r="Q634" s="1" t="s">
        <v>1040</v>
      </c>
      <c r="R634" s="1" t="s">
        <v>1501</v>
      </c>
      <c r="S634" s="1"/>
      <c r="T634" s="1"/>
    </row>
    <row r="635" spans="1:20">
      <c r="A635" s="1">
        <v>651</v>
      </c>
      <c r="B635" s="1" t="s">
        <v>803</v>
      </c>
      <c r="C635" s="1" t="s">
        <v>804</v>
      </c>
      <c r="D635" s="1">
        <v>914</v>
      </c>
      <c r="E635" s="1" t="s">
        <v>568</v>
      </c>
      <c r="F635" s="1" t="s">
        <v>2110</v>
      </c>
      <c r="G635" s="12"/>
      <c r="H635" s="5">
        <v>200000</v>
      </c>
      <c r="I635" s="6">
        <f>640+9580</f>
        <v>10220</v>
      </c>
      <c r="J635" s="5">
        <v>8900</v>
      </c>
      <c r="K635" s="5">
        <v>12150</v>
      </c>
      <c r="L635" s="5">
        <v>15710</v>
      </c>
      <c r="M635" s="5">
        <f t="shared" si="20"/>
        <v>46980</v>
      </c>
      <c r="N635" s="5"/>
      <c r="O635" s="8">
        <f t="shared" si="21"/>
        <v>153020</v>
      </c>
      <c r="P635" s="5" t="s">
        <v>60</v>
      </c>
      <c r="Q635" s="1" t="s">
        <v>1041</v>
      </c>
      <c r="R635" s="1" t="s">
        <v>1213</v>
      </c>
      <c r="S635" s="1"/>
      <c r="T635" s="1"/>
    </row>
    <row r="636" spans="1:20">
      <c r="A636" s="1">
        <v>652</v>
      </c>
      <c r="B636" s="1" t="s">
        <v>803</v>
      </c>
      <c r="C636" s="1" t="s">
        <v>804</v>
      </c>
      <c r="D636" s="1">
        <v>914</v>
      </c>
      <c r="E636" s="1" t="s">
        <v>570</v>
      </c>
      <c r="F636" s="1" t="s">
        <v>2111</v>
      </c>
      <c r="G636" s="1"/>
      <c r="H636" s="5">
        <v>200000</v>
      </c>
      <c r="I636" s="6">
        <v>9920</v>
      </c>
      <c r="J636" s="5">
        <v>8900</v>
      </c>
      <c r="K636" s="5">
        <v>12150</v>
      </c>
      <c r="L636" s="5">
        <v>15710</v>
      </c>
      <c r="M636" s="5">
        <f t="shared" si="20"/>
        <v>46680</v>
      </c>
      <c r="N636" s="5"/>
      <c r="O636" s="8">
        <f t="shared" si="21"/>
        <v>153320</v>
      </c>
      <c r="P636" s="5" t="s">
        <v>34</v>
      </c>
      <c r="Q636" s="1" t="s">
        <v>1042</v>
      </c>
      <c r="R636" s="1" t="s">
        <v>1145</v>
      </c>
      <c r="S636" s="1"/>
      <c r="T636" s="1"/>
    </row>
    <row r="637" spans="1:20">
      <c r="A637" s="1">
        <v>653</v>
      </c>
      <c r="B637" s="1" t="s">
        <v>803</v>
      </c>
      <c r="C637" s="1" t="s">
        <v>804</v>
      </c>
      <c r="D637" s="1">
        <v>915</v>
      </c>
      <c r="E637" s="1" t="s">
        <v>572</v>
      </c>
      <c r="F637" s="1" t="s">
        <v>2112</v>
      </c>
      <c r="G637" s="1"/>
      <c r="H637" s="5">
        <v>200000</v>
      </c>
      <c r="I637" s="6">
        <v>17320</v>
      </c>
      <c r="J637" s="5">
        <v>10500</v>
      </c>
      <c r="K637" s="5">
        <v>15360</v>
      </c>
      <c r="L637" s="5">
        <v>15580</v>
      </c>
      <c r="M637" s="5">
        <f t="shared" si="20"/>
        <v>58760</v>
      </c>
      <c r="N637" s="5"/>
      <c r="O637" s="8">
        <f t="shared" si="21"/>
        <v>141240</v>
      </c>
      <c r="P637" s="5" t="s">
        <v>34</v>
      </c>
      <c r="Q637" s="1" t="s">
        <v>1043</v>
      </c>
      <c r="R637" s="1" t="s">
        <v>1158</v>
      </c>
      <c r="S637" s="1"/>
      <c r="T637" s="1"/>
    </row>
    <row r="638" spans="1:20">
      <c r="A638" s="1">
        <v>654</v>
      </c>
      <c r="B638" s="1" t="s">
        <v>803</v>
      </c>
      <c r="C638" s="1" t="s">
        <v>804</v>
      </c>
      <c r="D638" s="1">
        <v>915</v>
      </c>
      <c r="E638" s="1" t="s">
        <v>574</v>
      </c>
      <c r="F638" s="1" t="s">
        <v>2113</v>
      </c>
      <c r="G638" s="1"/>
      <c r="H638" s="5">
        <v>200000</v>
      </c>
      <c r="I638" s="6">
        <v>17320</v>
      </c>
      <c r="J638" s="5">
        <v>10500</v>
      </c>
      <c r="K638" s="5">
        <v>15360</v>
      </c>
      <c r="L638" s="5">
        <v>15580</v>
      </c>
      <c r="M638" s="5">
        <f t="shared" si="20"/>
        <v>58760</v>
      </c>
      <c r="N638" s="5"/>
      <c r="O638" s="8">
        <f t="shared" si="21"/>
        <v>141240</v>
      </c>
      <c r="P638" s="7" t="s">
        <v>863</v>
      </c>
      <c r="Q638" s="3" t="s">
        <v>1044</v>
      </c>
      <c r="R638" s="1" t="s">
        <v>1259</v>
      </c>
      <c r="S638" s="1"/>
      <c r="T638" s="1"/>
    </row>
    <row r="639" spans="1:20">
      <c r="A639" s="1">
        <v>655</v>
      </c>
      <c r="B639" s="1" t="s">
        <v>803</v>
      </c>
      <c r="C639" s="1" t="s">
        <v>804</v>
      </c>
      <c r="D639" s="1">
        <v>916</v>
      </c>
      <c r="E639" s="1" t="s">
        <v>576</v>
      </c>
      <c r="F639" s="1" t="s">
        <v>2114</v>
      </c>
      <c r="G639" s="1"/>
      <c r="H639" s="5">
        <v>200000</v>
      </c>
      <c r="I639" s="6">
        <v>22330</v>
      </c>
      <c r="J639" s="5">
        <v>22830</v>
      </c>
      <c r="K639" s="5">
        <v>31950</v>
      </c>
      <c r="L639" s="5">
        <v>39110</v>
      </c>
      <c r="M639" s="5">
        <f t="shared" si="20"/>
        <v>116220</v>
      </c>
      <c r="N639" s="5"/>
      <c r="O639" s="8">
        <f t="shared" si="21"/>
        <v>83780</v>
      </c>
      <c r="P639" s="5" t="s">
        <v>34</v>
      </c>
      <c r="Q639" s="1" t="s">
        <v>1045</v>
      </c>
      <c r="R639" s="1" t="s">
        <v>1502</v>
      </c>
      <c r="S639" s="1"/>
      <c r="T639" s="1"/>
    </row>
    <row r="640" spans="1:20">
      <c r="A640" s="1">
        <v>656</v>
      </c>
      <c r="B640" s="1" t="s">
        <v>803</v>
      </c>
      <c r="C640" s="1" t="s">
        <v>804</v>
      </c>
      <c r="D640" s="1">
        <v>916</v>
      </c>
      <c r="E640" s="1" t="s">
        <v>578</v>
      </c>
      <c r="F640" s="1" t="s">
        <v>2115</v>
      </c>
      <c r="G640" s="1"/>
      <c r="H640" s="5">
        <v>200000</v>
      </c>
      <c r="I640" s="6">
        <v>22330</v>
      </c>
      <c r="J640" s="5">
        <v>22830</v>
      </c>
      <c r="K640" s="5">
        <v>31950</v>
      </c>
      <c r="L640" s="5">
        <v>39110</v>
      </c>
      <c r="M640" s="5">
        <f t="shared" si="20"/>
        <v>116220</v>
      </c>
      <c r="N640" s="5"/>
      <c r="O640" s="8">
        <f t="shared" si="21"/>
        <v>83780</v>
      </c>
      <c r="P640" s="5" t="s">
        <v>57</v>
      </c>
      <c r="Q640" s="1" t="s">
        <v>1046</v>
      </c>
      <c r="R640" s="1" t="s">
        <v>1109</v>
      </c>
      <c r="S640" s="1"/>
      <c r="T640" s="1"/>
    </row>
    <row r="641" spans="1:20">
      <c r="A641" s="1">
        <v>657</v>
      </c>
      <c r="B641" s="1" t="s">
        <v>803</v>
      </c>
      <c r="C641" s="1" t="s">
        <v>804</v>
      </c>
      <c r="D641" s="1">
        <v>917</v>
      </c>
      <c r="E641" s="1" t="s">
        <v>580</v>
      </c>
      <c r="F641" s="1" t="s">
        <v>2116</v>
      </c>
      <c r="G641" s="1"/>
      <c r="H641" s="5">
        <v>200000</v>
      </c>
      <c r="I641" s="6">
        <v>13120</v>
      </c>
      <c r="J641" s="5">
        <v>10380</v>
      </c>
      <c r="K641" s="5">
        <v>15980</v>
      </c>
      <c r="L641" s="5">
        <v>21090</v>
      </c>
      <c r="M641" s="5">
        <f t="shared" si="20"/>
        <v>60570</v>
      </c>
      <c r="N641" s="5"/>
      <c r="O641" s="8">
        <f t="shared" si="21"/>
        <v>139430</v>
      </c>
      <c r="P641" s="5">
        <v>11</v>
      </c>
      <c r="Q641" s="1" t="s">
        <v>1047</v>
      </c>
      <c r="R641" s="1" t="s">
        <v>1503</v>
      </c>
      <c r="S641" s="1"/>
      <c r="T641" s="1"/>
    </row>
    <row r="642" spans="1:20">
      <c r="A642" s="1">
        <v>658</v>
      </c>
      <c r="B642" s="1" t="s">
        <v>803</v>
      </c>
      <c r="C642" s="1" t="s">
        <v>804</v>
      </c>
      <c r="D642" s="1">
        <v>917</v>
      </c>
      <c r="E642" s="1" t="s">
        <v>582</v>
      </c>
      <c r="F642" s="1" t="s">
        <v>2117</v>
      </c>
      <c r="G642" s="1"/>
      <c r="H642" s="5">
        <v>200000</v>
      </c>
      <c r="I642" s="6">
        <v>13120</v>
      </c>
      <c r="J642" s="5">
        <v>10380</v>
      </c>
      <c r="K642" s="5">
        <v>15980</v>
      </c>
      <c r="L642" s="5">
        <v>21090</v>
      </c>
      <c r="M642" s="5">
        <f t="shared" si="20"/>
        <v>60570</v>
      </c>
      <c r="N642" s="5"/>
      <c r="O642" s="8">
        <f t="shared" si="21"/>
        <v>139430</v>
      </c>
      <c r="P642" s="5" t="s">
        <v>37</v>
      </c>
      <c r="Q642" s="1" t="s">
        <v>1048</v>
      </c>
      <c r="R642" s="1" t="s">
        <v>1415</v>
      </c>
      <c r="S642" s="1"/>
      <c r="T642" s="1"/>
    </row>
    <row r="643" spans="1:20">
      <c r="A643" s="1">
        <v>659</v>
      </c>
      <c r="B643" s="1" t="s">
        <v>803</v>
      </c>
      <c r="C643" s="1" t="s">
        <v>804</v>
      </c>
      <c r="D643" s="1">
        <v>918</v>
      </c>
      <c r="E643" s="1" t="s">
        <v>584</v>
      </c>
      <c r="F643" s="1" t="s">
        <v>2118</v>
      </c>
      <c r="G643" s="1"/>
      <c r="H643" s="5">
        <v>200000</v>
      </c>
      <c r="I643" s="6">
        <v>20340</v>
      </c>
      <c r="J643" s="5">
        <v>16510</v>
      </c>
      <c r="K643" s="5">
        <v>25700</v>
      </c>
      <c r="L643" s="5">
        <v>25980</v>
      </c>
      <c r="M643" s="5">
        <f t="shared" si="20"/>
        <v>88530</v>
      </c>
      <c r="N643" s="5"/>
      <c r="O643" s="8">
        <f t="shared" si="21"/>
        <v>111470</v>
      </c>
      <c r="P643" s="5" t="s">
        <v>60</v>
      </c>
      <c r="Q643" s="1" t="s">
        <v>1049</v>
      </c>
      <c r="R643" s="1" t="s">
        <v>1504</v>
      </c>
      <c r="S643" s="1"/>
      <c r="T643" s="1"/>
    </row>
    <row r="644" spans="1:20">
      <c r="A644" s="1">
        <v>660</v>
      </c>
      <c r="B644" s="1" t="s">
        <v>803</v>
      </c>
      <c r="C644" s="1" t="s">
        <v>804</v>
      </c>
      <c r="D644" s="1">
        <v>918</v>
      </c>
      <c r="E644" s="1" t="s">
        <v>586</v>
      </c>
      <c r="F644" s="1" t="s">
        <v>2119</v>
      </c>
      <c r="G644" s="1"/>
      <c r="H644" s="5">
        <v>200000</v>
      </c>
      <c r="I644" s="6">
        <v>20340</v>
      </c>
      <c r="J644" s="5">
        <v>16510</v>
      </c>
      <c r="K644" s="5">
        <v>25700</v>
      </c>
      <c r="L644" s="5">
        <v>25980</v>
      </c>
      <c r="M644" s="5">
        <f t="shared" si="20"/>
        <v>88530</v>
      </c>
      <c r="N644" s="5"/>
      <c r="O644" s="8">
        <f t="shared" si="21"/>
        <v>111470</v>
      </c>
      <c r="P644" s="7" t="s">
        <v>927</v>
      </c>
      <c r="Q644" s="3" t="s">
        <v>1050</v>
      </c>
      <c r="R644" s="1" t="s">
        <v>1505</v>
      </c>
      <c r="S644" s="1"/>
      <c r="T644" s="1"/>
    </row>
    <row r="645" spans="1:20">
      <c r="A645" s="1">
        <v>661</v>
      </c>
      <c r="B645" s="1" t="s">
        <v>803</v>
      </c>
      <c r="C645" s="1" t="s">
        <v>804</v>
      </c>
      <c r="D645" s="1">
        <v>1001</v>
      </c>
      <c r="E645" s="1" t="s">
        <v>601</v>
      </c>
      <c r="F645" s="1" t="s">
        <v>2120</v>
      </c>
      <c r="G645" s="1"/>
      <c r="H645" s="5">
        <v>200000</v>
      </c>
      <c r="I645" s="6">
        <v>26100</v>
      </c>
      <c r="J645" s="5">
        <v>34740</v>
      </c>
      <c r="K645" s="5">
        <v>53750</v>
      </c>
      <c r="L645" s="5">
        <v>61420</v>
      </c>
      <c r="M645" s="5">
        <f t="shared" si="20"/>
        <v>176010</v>
      </c>
      <c r="N645" s="5"/>
      <c r="O645" s="8">
        <f t="shared" si="21"/>
        <v>23990</v>
      </c>
      <c r="P645" s="7"/>
      <c r="Q645" s="3"/>
      <c r="R645" s="1" t="s">
        <v>1101</v>
      </c>
      <c r="S645" s="1"/>
      <c r="T645" s="1"/>
    </row>
    <row r="646" spans="1:20">
      <c r="A646" s="1">
        <v>662</v>
      </c>
      <c r="B646" s="1" t="s">
        <v>803</v>
      </c>
      <c r="C646" s="1" t="s">
        <v>804</v>
      </c>
      <c r="D646" s="1">
        <v>1002</v>
      </c>
      <c r="E646" s="1" t="s">
        <v>603</v>
      </c>
      <c r="F646" s="1" t="s">
        <v>2121</v>
      </c>
      <c r="G646" s="1"/>
      <c r="H646" s="5">
        <v>200000</v>
      </c>
      <c r="I646" s="6">
        <v>30730</v>
      </c>
      <c r="J646" s="5">
        <v>25480</v>
      </c>
      <c r="K646" s="5">
        <v>21770</v>
      </c>
      <c r="L646" s="5">
        <v>21190</v>
      </c>
      <c r="M646" s="5">
        <f t="shared" si="20"/>
        <v>99170</v>
      </c>
      <c r="N646" s="5"/>
      <c r="O646" s="8">
        <f t="shared" si="21"/>
        <v>100830</v>
      </c>
      <c r="P646" s="5" t="s">
        <v>34</v>
      </c>
      <c r="Q646" s="1" t="s">
        <v>1051</v>
      </c>
      <c r="R646" s="1" t="s">
        <v>1506</v>
      </c>
      <c r="S646" s="1"/>
      <c r="T646" s="1"/>
    </row>
    <row r="647" spans="1:20">
      <c r="A647" s="1">
        <v>663</v>
      </c>
      <c r="B647" s="1" t="s">
        <v>803</v>
      </c>
      <c r="C647" s="1" t="s">
        <v>804</v>
      </c>
      <c r="D647" s="1">
        <v>1003</v>
      </c>
      <c r="E647" s="1" t="s">
        <v>605</v>
      </c>
      <c r="F647" s="1" t="s">
        <v>2122</v>
      </c>
      <c r="G647" s="1"/>
      <c r="H647" s="5">
        <v>200000</v>
      </c>
      <c r="I647" s="6">
        <v>14870</v>
      </c>
      <c r="J647" s="5">
        <v>15480</v>
      </c>
      <c r="K647" s="5">
        <v>28310</v>
      </c>
      <c r="L647" s="5">
        <v>35990</v>
      </c>
      <c r="M647" s="5">
        <f t="shared" si="20"/>
        <v>94650</v>
      </c>
      <c r="N647" s="5"/>
      <c r="O647" s="8">
        <f t="shared" si="21"/>
        <v>105350</v>
      </c>
      <c r="P647" s="5" t="s">
        <v>34</v>
      </c>
      <c r="Q647" s="1" t="s">
        <v>1052</v>
      </c>
      <c r="R647" s="1" t="s">
        <v>1191</v>
      </c>
      <c r="S647" s="1"/>
      <c r="T647" s="1"/>
    </row>
    <row r="648" spans="1:20">
      <c r="A648" s="1">
        <v>664</v>
      </c>
      <c r="B648" s="1" t="s">
        <v>803</v>
      </c>
      <c r="C648" s="1" t="s">
        <v>804</v>
      </c>
      <c r="D648" s="1">
        <v>1004</v>
      </c>
      <c r="E648" s="1" t="s">
        <v>606</v>
      </c>
      <c r="F648" s="1" t="s">
        <v>2123</v>
      </c>
      <c r="G648" s="1"/>
      <c r="H648" s="5">
        <v>200000</v>
      </c>
      <c r="I648" s="6">
        <v>19110</v>
      </c>
      <c r="J648" s="5">
        <v>11840</v>
      </c>
      <c r="K648" s="5">
        <v>11220</v>
      </c>
      <c r="L648" s="5">
        <v>13240</v>
      </c>
      <c r="M648" s="5">
        <f t="shared" si="20"/>
        <v>55410</v>
      </c>
      <c r="N648" s="5"/>
      <c r="O648" s="8">
        <f t="shared" si="21"/>
        <v>144590</v>
      </c>
      <c r="P648" s="5" t="s">
        <v>663</v>
      </c>
      <c r="Q648" s="1" t="s">
        <v>1053</v>
      </c>
      <c r="R648" s="1" t="s">
        <v>1507</v>
      </c>
      <c r="S648" s="1"/>
      <c r="T648" s="1"/>
    </row>
    <row r="649" spans="1:20">
      <c r="A649" s="1">
        <v>665</v>
      </c>
      <c r="B649" s="1" t="s">
        <v>803</v>
      </c>
      <c r="C649" s="1" t="s">
        <v>804</v>
      </c>
      <c r="D649" s="1">
        <v>1005</v>
      </c>
      <c r="E649" s="1" t="s">
        <v>608</v>
      </c>
      <c r="F649" s="1" t="s">
        <v>2124</v>
      </c>
      <c r="G649" s="1"/>
      <c r="H649" s="5">
        <v>200000</v>
      </c>
      <c r="I649" s="6">
        <v>7520</v>
      </c>
      <c r="J649" s="5">
        <v>8480</v>
      </c>
      <c r="K649" s="5">
        <v>23290</v>
      </c>
      <c r="L649" s="5">
        <v>27250</v>
      </c>
      <c r="M649" s="5">
        <f t="shared" si="20"/>
        <v>66540</v>
      </c>
      <c r="N649" s="5"/>
      <c r="O649" s="8">
        <f t="shared" si="21"/>
        <v>133460</v>
      </c>
      <c r="P649" s="5" t="s">
        <v>37</v>
      </c>
      <c r="Q649" s="1" t="s">
        <v>1054</v>
      </c>
      <c r="R649" s="1" t="s">
        <v>1508</v>
      </c>
      <c r="S649" s="1"/>
      <c r="T649" s="1"/>
    </row>
    <row r="650" spans="1:20">
      <c r="A650" s="1">
        <v>666</v>
      </c>
      <c r="B650" s="1" t="s">
        <v>803</v>
      </c>
      <c r="C650" s="1" t="s">
        <v>804</v>
      </c>
      <c r="D650" s="1">
        <v>1006</v>
      </c>
      <c r="E650" s="1" t="s">
        <v>610</v>
      </c>
      <c r="F650" s="1" t="s">
        <v>2125</v>
      </c>
      <c r="G650" s="1"/>
      <c r="H650" s="5">
        <v>200000</v>
      </c>
      <c r="I650" s="6">
        <v>14850</v>
      </c>
      <c r="J650" s="5">
        <v>43130</v>
      </c>
      <c r="K650" s="5">
        <v>25200</v>
      </c>
      <c r="L650" s="5">
        <v>27880</v>
      </c>
      <c r="M650" s="5">
        <f t="shared" si="20"/>
        <v>111060</v>
      </c>
      <c r="N650" s="5"/>
      <c r="O650" s="8">
        <f t="shared" si="21"/>
        <v>88940</v>
      </c>
      <c r="P650" s="5" t="s">
        <v>57</v>
      </c>
      <c r="Q650" s="1" t="s">
        <v>1055</v>
      </c>
      <c r="R650" s="1" t="s">
        <v>1333</v>
      </c>
      <c r="S650" s="1"/>
      <c r="T650" s="1"/>
    </row>
    <row r="651" spans="1:20">
      <c r="A651" s="1">
        <v>667</v>
      </c>
      <c r="B651" s="1" t="s">
        <v>803</v>
      </c>
      <c r="C651" s="1" t="s">
        <v>804</v>
      </c>
      <c r="D651" s="1">
        <v>1006</v>
      </c>
      <c r="E651" s="1" t="s">
        <v>612</v>
      </c>
      <c r="F651" s="1" t="s">
        <v>2126</v>
      </c>
      <c r="G651" s="1"/>
      <c r="H651" s="5">
        <v>200000</v>
      </c>
      <c r="I651" s="6">
        <v>14850</v>
      </c>
      <c r="J651" s="5">
        <v>43130</v>
      </c>
      <c r="K651" s="5">
        <v>25200</v>
      </c>
      <c r="L651" s="5">
        <v>27880</v>
      </c>
      <c r="M651" s="5">
        <f t="shared" si="20"/>
        <v>111060</v>
      </c>
      <c r="N651" s="5"/>
      <c r="O651" s="8">
        <f t="shared" si="21"/>
        <v>88940</v>
      </c>
      <c r="P651" s="5" t="s">
        <v>57</v>
      </c>
      <c r="Q651" s="1" t="s">
        <v>1056</v>
      </c>
      <c r="R651" s="1" t="s">
        <v>1333</v>
      </c>
      <c r="S651" s="1"/>
      <c r="T651" s="1"/>
    </row>
    <row r="652" spans="1:20">
      <c r="A652" s="1">
        <v>668</v>
      </c>
      <c r="B652" s="1" t="s">
        <v>803</v>
      </c>
      <c r="C652" s="1" t="s">
        <v>804</v>
      </c>
      <c r="D652" s="1">
        <v>1007</v>
      </c>
      <c r="E652" s="1" t="s">
        <v>614</v>
      </c>
      <c r="F652" s="1" t="s">
        <v>2127</v>
      </c>
      <c r="G652" s="1"/>
      <c r="H652" s="5">
        <v>200000</v>
      </c>
      <c r="I652" s="6">
        <v>15480</v>
      </c>
      <c r="J652" s="5">
        <v>14080</v>
      </c>
      <c r="K652" s="5">
        <v>23740</v>
      </c>
      <c r="L652" s="5">
        <v>22520</v>
      </c>
      <c r="M652" s="5">
        <f t="shared" si="20"/>
        <v>75820</v>
      </c>
      <c r="N652" s="5"/>
      <c r="O652" s="8">
        <f t="shared" si="21"/>
        <v>124180</v>
      </c>
      <c r="P652" s="5" t="s">
        <v>34</v>
      </c>
      <c r="Q652" s="1" t="s">
        <v>1057</v>
      </c>
      <c r="R652" s="1" t="s">
        <v>1173</v>
      </c>
      <c r="S652" s="1"/>
      <c r="T652" s="1"/>
    </row>
    <row r="653" spans="1:20">
      <c r="A653" s="1">
        <v>669</v>
      </c>
      <c r="B653" s="1" t="s">
        <v>803</v>
      </c>
      <c r="C653" s="1" t="s">
        <v>804</v>
      </c>
      <c r="D653" s="1">
        <v>1007</v>
      </c>
      <c r="E653" s="1" t="s">
        <v>616</v>
      </c>
      <c r="F653" s="1" t="s">
        <v>2128</v>
      </c>
      <c r="G653" s="1"/>
      <c r="H653" s="5">
        <v>200000</v>
      </c>
      <c r="I653" s="6">
        <v>15480</v>
      </c>
      <c r="J653" s="5">
        <v>14080</v>
      </c>
      <c r="K653" s="5">
        <v>23740</v>
      </c>
      <c r="L653" s="5">
        <v>22520</v>
      </c>
      <c r="M653" s="5">
        <f t="shared" si="20"/>
        <v>75820</v>
      </c>
      <c r="N653" s="5"/>
      <c r="O653" s="8">
        <f t="shared" si="21"/>
        <v>124180</v>
      </c>
      <c r="P653" s="5" t="s">
        <v>43</v>
      </c>
      <c r="Q653" s="1" t="s">
        <v>1058</v>
      </c>
      <c r="R653" s="1" t="s">
        <v>1509</v>
      </c>
      <c r="S653" s="1"/>
      <c r="T653" s="1"/>
    </row>
    <row r="654" spans="1:20">
      <c r="A654" s="1">
        <v>670</v>
      </c>
      <c r="B654" s="1" t="s">
        <v>803</v>
      </c>
      <c r="C654" s="1" t="s">
        <v>804</v>
      </c>
      <c r="D654" s="1">
        <v>1008</v>
      </c>
      <c r="E654" s="1" t="s">
        <v>618</v>
      </c>
      <c r="F654" s="1" t="s">
        <v>2129</v>
      </c>
      <c r="G654" s="1"/>
      <c r="H654" s="5">
        <v>200000</v>
      </c>
      <c r="I654" s="6">
        <v>6760</v>
      </c>
      <c r="J654" s="5">
        <v>5990</v>
      </c>
      <c r="K654" s="5">
        <v>8290</v>
      </c>
      <c r="L654" s="5">
        <v>8950</v>
      </c>
      <c r="M654" s="5">
        <f t="shared" si="20"/>
        <v>29990</v>
      </c>
      <c r="N654" s="5"/>
      <c r="O654" s="8">
        <f t="shared" si="21"/>
        <v>170010</v>
      </c>
      <c r="P654" s="5" t="s">
        <v>34</v>
      </c>
      <c r="Q654" s="1" t="s">
        <v>1059</v>
      </c>
      <c r="R654" s="1" t="s">
        <v>1510</v>
      </c>
      <c r="S654" s="1"/>
      <c r="T654" s="1"/>
    </row>
    <row r="655" spans="1:20">
      <c r="A655" s="1">
        <v>671</v>
      </c>
      <c r="B655" s="1" t="s">
        <v>803</v>
      </c>
      <c r="C655" s="1" t="s">
        <v>804</v>
      </c>
      <c r="D655" s="1">
        <v>1008</v>
      </c>
      <c r="E655" s="1" t="s">
        <v>620</v>
      </c>
      <c r="F655" s="1" t="s">
        <v>2130</v>
      </c>
      <c r="G655" s="1"/>
      <c r="H655" s="5">
        <v>200000</v>
      </c>
      <c r="I655" s="6">
        <v>6760</v>
      </c>
      <c r="J655" s="5">
        <v>5990</v>
      </c>
      <c r="K655" s="5">
        <v>8290</v>
      </c>
      <c r="L655" s="5">
        <v>8950</v>
      </c>
      <c r="M655" s="5">
        <f t="shared" si="20"/>
        <v>29990</v>
      </c>
      <c r="N655" s="5"/>
      <c r="O655" s="8">
        <f t="shared" si="21"/>
        <v>170010</v>
      </c>
      <c r="P655" s="5" t="s">
        <v>34</v>
      </c>
      <c r="Q655" s="1" t="s">
        <v>1060</v>
      </c>
      <c r="R655" s="1" t="s">
        <v>1511</v>
      </c>
      <c r="S655" s="1"/>
      <c r="T655" s="1"/>
    </row>
    <row r="656" spans="1:20">
      <c r="A656" s="1">
        <v>672</v>
      </c>
      <c r="B656" s="1" t="s">
        <v>803</v>
      </c>
      <c r="C656" s="1" t="s">
        <v>804</v>
      </c>
      <c r="D656" s="1">
        <v>1009</v>
      </c>
      <c r="E656" s="1" t="s">
        <v>622</v>
      </c>
      <c r="F656" s="1" t="s">
        <v>2131</v>
      </c>
      <c r="G656" s="1"/>
      <c r="H656" s="5">
        <v>200000</v>
      </c>
      <c r="I656" s="6">
        <v>7790</v>
      </c>
      <c r="J656" s="5">
        <v>10990</v>
      </c>
      <c r="K656" s="5">
        <v>18420</v>
      </c>
      <c r="L656" s="5">
        <v>19480</v>
      </c>
      <c r="M656" s="5">
        <f t="shared" si="20"/>
        <v>56680</v>
      </c>
      <c r="N656" s="5"/>
      <c r="O656" s="8">
        <f t="shared" si="21"/>
        <v>143320</v>
      </c>
      <c r="P656" s="5" t="s">
        <v>34</v>
      </c>
      <c r="Q656" s="1" t="s">
        <v>1061</v>
      </c>
      <c r="R656" s="1" t="s">
        <v>1126</v>
      </c>
      <c r="S656" s="1"/>
      <c r="T656" s="1"/>
    </row>
    <row r="657" spans="1:20">
      <c r="A657" s="1">
        <v>673</v>
      </c>
      <c r="B657" s="1" t="s">
        <v>803</v>
      </c>
      <c r="C657" s="1" t="s">
        <v>804</v>
      </c>
      <c r="D657" s="1">
        <v>1009</v>
      </c>
      <c r="E657" s="1" t="s">
        <v>624</v>
      </c>
      <c r="F657" s="1" t="s">
        <v>2132</v>
      </c>
      <c r="G657" s="12"/>
      <c r="H657" s="5">
        <v>200000</v>
      </c>
      <c r="I657" s="6">
        <f>730+6500</f>
        <v>7230</v>
      </c>
      <c r="J657" s="5">
        <v>10990</v>
      </c>
      <c r="K657" s="5">
        <v>18420</v>
      </c>
      <c r="L657" s="5">
        <v>19480</v>
      </c>
      <c r="M657" s="5">
        <f t="shared" si="20"/>
        <v>56120</v>
      </c>
      <c r="N657" s="5"/>
      <c r="O657" s="8">
        <f t="shared" si="21"/>
        <v>143880</v>
      </c>
      <c r="P657" s="5" t="s">
        <v>27</v>
      </c>
      <c r="Q657" s="1" t="s">
        <v>1062</v>
      </c>
      <c r="R657" s="1" t="s">
        <v>1255</v>
      </c>
      <c r="S657" s="1"/>
      <c r="T657" s="1"/>
    </row>
    <row r="658" spans="1:20">
      <c r="A658" s="1">
        <v>674</v>
      </c>
      <c r="B658" s="1" t="s">
        <v>803</v>
      </c>
      <c r="C658" s="1" t="s">
        <v>804</v>
      </c>
      <c r="D658" s="1">
        <v>1010</v>
      </c>
      <c r="E658" s="1" t="s">
        <v>626</v>
      </c>
      <c r="F658" s="1" t="s">
        <v>2133</v>
      </c>
      <c r="G658" s="1"/>
      <c r="H658" s="5">
        <v>200000</v>
      </c>
      <c r="I658" s="6">
        <v>10540</v>
      </c>
      <c r="J658" s="5">
        <v>11660</v>
      </c>
      <c r="K658" s="5">
        <v>14280</v>
      </c>
      <c r="L658" s="5">
        <v>15610</v>
      </c>
      <c r="M658" s="5">
        <f t="shared" si="20"/>
        <v>52090</v>
      </c>
      <c r="N658" s="5"/>
      <c r="O658" s="8">
        <f t="shared" si="21"/>
        <v>147910</v>
      </c>
      <c r="P658" s="5" t="s">
        <v>60</v>
      </c>
      <c r="Q658" s="1" t="s">
        <v>1063</v>
      </c>
      <c r="R658" s="1" t="s">
        <v>1512</v>
      </c>
      <c r="S658" s="1"/>
      <c r="T658" s="1"/>
    </row>
    <row r="659" spans="1:20">
      <c r="A659" s="1">
        <v>675</v>
      </c>
      <c r="B659" s="1" t="s">
        <v>803</v>
      </c>
      <c r="C659" s="1" t="s">
        <v>804</v>
      </c>
      <c r="D659" s="1">
        <v>1010</v>
      </c>
      <c r="E659" s="1" t="s">
        <v>1064</v>
      </c>
      <c r="F659" s="1" t="s">
        <v>2134</v>
      </c>
      <c r="G659" s="1"/>
      <c r="H659" s="5">
        <v>200000</v>
      </c>
      <c r="I659" s="6">
        <v>7030</v>
      </c>
      <c r="J659" s="5">
        <v>11660</v>
      </c>
      <c r="K659" s="5">
        <v>14280</v>
      </c>
      <c r="L659" s="5">
        <v>15610</v>
      </c>
      <c r="M659" s="5">
        <f t="shared" si="20"/>
        <v>48580</v>
      </c>
      <c r="N659" s="5"/>
      <c r="O659" s="8">
        <f t="shared" si="21"/>
        <v>151420</v>
      </c>
      <c r="P659" s="5" t="s">
        <v>27</v>
      </c>
      <c r="Q659" s="1" t="s">
        <v>1065</v>
      </c>
      <c r="R659" s="1" t="s">
        <v>1513</v>
      </c>
      <c r="S659" s="1"/>
      <c r="T659" s="1"/>
    </row>
    <row r="660" spans="1:20">
      <c r="A660" s="1">
        <v>676</v>
      </c>
      <c r="B660" s="1" t="s">
        <v>803</v>
      </c>
      <c r="C660" s="1" t="s">
        <v>804</v>
      </c>
      <c r="D660" s="1">
        <v>1011</v>
      </c>
      <c r="E660" s="1" t="s">
        <v>1066</v>
      </c>
      <c r="F660" s="1" t="s">
        <v>2135</v>
      </c>
      <c r="G660" s="12"/>
      <c r="H660" s="5">
        <v>200000</v>
      </c>
      <c r="I660" s="6">
        <f>1620+9800</f>
        <v>11420</v>
      </c>
      <c r="J660" s="5">
        <f>16340</f>
        <v>16340</v>
      </c>
      <c r="K660" s="5">
        <v>19970</v>
      </c>
      <c r="L660" s="5">
        <v>31290</v>
      </c>
      <c r="M660" s="5">
        <f t="shared" si="20"/>
        <v>79020</v>
      </c>
      <c r="N660" s="5"/>
      <c r="O660" s="8">
        <f t="shared" si="21"/>
        <v>120980</v>
      </c>
      <c r="P660" s="5" t="s">
        <v>37</v>
      </c>
      <c r="Q660" s="1" t="s">
        <v>1067</v>
      </c>
      <c r="R660" s="1" t="s">
        <v>1514</v>
      </c>
      <c r="S660" s="1"/>
      <c r="T660" s="1"/>
    </row>
    <row r="661" spans="1:20">
      <c r="A661" s="1">
        <v>677</v>
      </c>
      <c r="B661" s="1" t="s">
        <v>803</v>
      </c>
      <c r="C661" s="1" t="s">
        <v>804</v>
      </c>
      <c r="D661" s="1">
        <v>1011</v>
      </c>
      <c r="E661" s="1" t="s">
        <v>1068</v>
      </c>
      <c r="F661" s="1" t="s">
        <v>1244</v>
      </c>
      <c r="G661" s="12"/>
      <c r="H661" s="5">
        <v>200000</v>
      </c>
      <c r="I661" s="6">
        <v>9800</v>
      </c>
      <c r="J661" s="5">
        <f>16340</f>
        <v>16340</v>
      </c>
      <c r="K661" s="5">
        <v>19970</v>
      </c>
      <c r="L661" s="5">
        <v>31290</v>
      </c>
      <c r="M661" s="5">
        <f t="shared" si="20"/>
        <v>77400</v>
      </c>
      <c r="N661" s="5"/>
      <c r="O661" s="8">
        <f t="shared" si="21"/>
        <v>122600</v>
      </c>
      <c r="P661" s="5" t="s">
        <v>34</v>
      </c>
      <c r="Q661" s="1" t="s">
        <v>1069</v>
      </c>
      <c r="R661" s="1" t="s">
        <v>1244</v>
      </c>
      <c r="S661" s="1"/>
      <c r="T661" s="1"/>
    </row>
    <row r="662" spans="1:20">
      <c r="A662" s="1">
        <v>679</v>
      </c>
      <c r="B662" s="1" t="s">
        <v>803</v>
      </c>
      <c r="C662" s="1" t="s">
        <v>804</v>
      </c>
      <c r="D662" s="1">
        <v>1012</v>
      </c>
      <c r="E662" s="1"/>
      <c r="F662" s="1" t="s">
        <v>1101</v>
      </c>
      <c r="G662" s="1"/>
      <c r="H662" s="5"/>
      <c r="I662" s="6"/>
      <c r="J662" s="5"/>
      <c r="K662" s="5"/>
      <c r="L662" s="5"/>
      <c r="M662" s="5">
        <f t="shared" si="20"/>
        <v>0</v>
      </c>
      <c r="N662" s="5"/>
      <c r="O662" s="8">
        <f t="shared" si="21"/>
        <v>0</v>
      </c>
      <c r="P662" s="7"/>
      <c r="Q662" s="3"/>
      <c r="R662" s="1" t="s">
        <v>1101</v>
      </c>
      <c r="S662" s="1"/>
      <c r="T662" s="1"/>
    </row>
    <row r="663" spans="1:20">
      <c r="A663" s="1">
        <v>681</v>
      </c>
      <c r="B663" s="1" t="s">
        <v>803</v>
      </c>
      <c r="C663" s="1" t="s">
        <v>804</v>
      </c>
      <c r="D663" s="1">
        <v>1013</v>
      </c>
      <c r="E663" s="1"/>
      <c r="F663" s="1" t="s">
        <v>1101</v>
      </c>
      <c r="G663" s="1"/>
      <c r="H663" s="5"/>
      <c r="I663" s="6"/>
      <c r="J663" s="5"/>
      <c r="K663" s="5"/>
      <c r="L663" s="5"/>
      <c r="M663" s="5">
        <f t="shared" si="20"/>
        <v>0</v>
      </c>
      <c r="N663" s="5"/>
      <c r="O663" s="8">
        <f t="shared" si="21"/>
        <v>0</v>
      </c>
      <c r="P663" s="7"/>
      <c r="Q663" s="3"/>
      <c r="R663" s="1" t="s">
        <v>1101</v>
      </c>
      <c r="S663" s="1"/>
      <c r="T663" s="1"/>
    </row>
    <row r="664" spans="1:20">
      <c r="A664" s="1">
        <v>682</v>
      </c>
      <c r="B664" s="1" t="s">
        <v>803</v>
      </c>
      <c r="C664" s="1" t="s">
        <v>804</v>
      </c>
      <c r="D664" s="1">
        <v>1014</v>
      </c>
      <c r="E664" s="1" t="s">
        <v>1072</v>
      </c>
      <c r="F664" s="1" t="s">
        <v>2136</v>
      </c>
      <c r="G664" s="1"/>
      <c r="H664" s="5">
        <v>200000</v>
      </c>
      <c r="I664" s="6">
        <f>1540*2</f>
        <v>3080</v>
      </c>
      <c r="J664" s="5">
        <f>1770*2</f>
        <v>3540</v>
      </c>
      <c r="K664" s="5">
        <f>5150*2</f>
        <v>10300</v>
      </c>
      <c r="L664" s="5">
        <f>10480*2</f>
        <v>20960</v>
      </c>
      <c r="M664" s="5">
        <f t="shared" si="20"/>
        <v>37880</v>
      </c>
      <c r="N664" s="5"/>
      <c r="O664" s="8">
        <f t="shared" si="21"/>
        <v>162120</v>
      </c>
      <c r="P664" s="7" t="s">
        <v>441</v>
      </c>
      <c r="Q664" s="3" t="s">
        <v>1073</v>
      </c>
      <c r="R664" s="1" t="s">
        <v>1515</v>
      </c>
      <c r="S664" s="1"/>
      <c r="T664" s="1"/>
    </row>
    <row r="665" spans="1:20">
      <c r="A665" s="1">
        <v>683</v>
      </c>
      <c r="B665" s="1" t="s">
        <v>803</v>
      </c>
      <c r="C665" s="1" t="s">
        <v>804</v>
      </c>
      <c r="D665" s="1">
        <v>1014</v>
      </c>
      <c r="E665" s="1"/>
      <c r="F665" s="1" t="s">
        <v>1101</v>
      </c>
      <c r="G665" s="1"/>
      <c r="H665" s="5"/>
      <c r="I665" s="6"/>
      <c r="J665" s="5"/>
      <c r="K665" s="5"/>
      <c r="L665" s="5"/>
      <c r="M665" s="5">
        <f t="shared" si="20"/>
        <v>0</v>
      </c>
      <c r="N665" s="5"/>
      <c r="O665" s="8">
        <f t="shared" si="21"/>
        <v>0</v>
      </c>
      <c r="P665" s="7"/>
      <c r="Q665" s="3"/>
      <c r="R665" s="1" t="s">
        <v>1101</v>
      </c>
      <c r="S665" s="1"/>
      <c r="T665" s="1"/>
    </row>
    <row r="666" spans="1:20">
      <c r="A666" s="1">
        <v>684</v>
      </c>
      <c r="B666" s="1" t="s">
        <v>803</v>
      </c>
      <c r="C666" s="1" t="s">
        <v>804</v>
      </c>
      <c r="D666" s="1">
        <v>1015</v>
      </c>
      <c r="E666" s="1" t="s">
        <v>1074</v>
      </c>
      <c r="F666" s="1" t="s">
        <v>2137</v>
      </c>
      <c r="G666" s="1"/>
      <c r="H666" s="5">
        <v>200000</v>
      </c>
      <c r="I666" s="6">
        <v>3450</v>
      </c>
      <c r="J666" s="5">
        <v>7290</v>
      </c>
      <c r="K666" s="5">
        <v>19740</v>
      </c>
      <c r="L666" s="5">
        <v>15980</v>
      </c>
      <c r="M666" s="5">
        <f t="shared" si="20"/>
        <v>46460</v>
      </c>
      <c r="N666" s="5"/>
      <c r="O666" s="8">
        <f t="shared" si="21"/>
        <v>153540</v>
      </c>
      <c r="P666" s="5" t="s">
        <v>43</v>
      </c>
      <c r="Q666" s="1" t="s">
        <v>1075</v>
      </c>
      <c r="R666" s="1" t="s">
        <v>1454</v>
      </c>
      <c r="S666" s="1"/>
      <c r="T666" s="1"/>
    </row>
    <row r="667" spans="1:20">
      <c r="A667" s="1">
        <v>685</v>
      </c>
      <c r="B667" s="1" t="s">
        <v>803</v>
      </c>
      <c r="C667" s="1" t="s">
        <v>804</v>
      </c>
      <c r="D667" s="1">
        <v>1015</v>
      </c>
      <c r="E667" s="1" t="s">
        <v>1076</v>
      </c>
      <c r="F667" s="1" t="s">
        <v>2138</v>
      </c>
      <c r="G667" s="1"/>
      <c r="H667" s="5">
        <v>200000</v>
      </c>
      <c r="I667" s="6">
        <v>3450</v>
      </c>
      <c r="J667" s="5">
        <v>7290</v>
      </c>
      <c r="K667" s="5">
        <v>19740</v>
      </c>
      <c r="L667" s="5">
        <v>15980</v>
      </c>
      <c r="M667" s="5">
        <f t="shared" si="20"/>
        <v>46460</v>
      </c>
      <c r="N667" s="5"/>
      <c r="O667" s="8">
        <f t="shared" si="21"/>
        <v>153540</v>
      </c>
      <c r="P667" s="5" t="s">
        <v>37</v>
      </c>
      <c r="Q667" s="1" t="s">
        <v>1077</v>
      </c>
      <c r="R667" s="1" t="s">
        <v>1516</v>
      </c>
      <c r="S667" s="1"/>
      <c r="T667" s="1"/>
    </row>
    <row r="668" spans="1:20">
      <c r="A668" s="1">
        <v>686</v>
      </c>
      <c r="B668" s="1" t="s">
        <v>803</v>
      </c>
      <c r="C668" s="1" t="s">
        <v>804</v>
      </c>
      <c r="D668" s="1">
        <v>1016</v>
      </c>
      <c r="E668" s="1"/>
      <c r="F668" s="1" t="s">
        <v>1101</v>
      </c>
      <c r="G668" s="1"/>
      <c r="H668" s="5"/>
      <c r="I668" s="6"/>
      <c r="J668" s="5"/>
      <c r="K668" s="5"/>
      <c r="L668" s="5"/>
      <c r="M668" s="5"/>
      <c r="N668" s="5"/>
      <c r="O668" s="8">
        <f t="shared" si="21"/>
        <v>0</v>
      </c>
      <c r="P668" s="7"/>
      <c r="Q668" s="3"/>
      <c r="R668" s="1" t="s">
        <v>1101</v>
      </c>
      <c r="S668" s="1"/>
      <c r="T668" s="1"/>
    </row>
    <row r="669" spans="1:20">
      <c r="A669" s="1">
        <v>687</v>
      </c>
      <c r="B669" s="1" t="s">
        <v>803</v>
      </c>
      <c r="C669" s="1" t="s">
        <v>804</v>
      </c>
      <c r="D669" s="1">
        <v>1016</v>
      </c>
      <c r="E669" s="1"/>
      <c r="F669" s="1" t="s">
        <v>1101</v>
      </c>
      <c r="G669" s="1"/>
      <c r="H669" s="5"/>
      <c r="I669" s="6"/>
      <c r="J669" s="5"/>
      <c r="K669" s="5"/>
      <c r="L669" s="5"/>
      <c r="M669" s="5"/>
      <c r="N669" s="5"/>
      <c r="O669" s="8">
        <f t="shared" si="21"/>
        <v>0</v>
      </c>
      <c r="P669" s="7"/>
      <c r="Q669" s="3"/>
      <c r="R669" s="1" t="s">
        <v>1101</v>
      </c>
      <c r="S669" s="1"/>
      <c r="T669" s="1"/>
    </row>
    <row r="670" spans="1:20">
      <c r="A670" s="1">
        <v>688</v>
      </c>
      <c r="B670" s="1" t="s">
        <v>803</v>
      </c>
      <c r="C670" s="1" t="s">
        <v>804</v>
      </c>
      <c r="D670" s="1">
        <v>1017</v>
      </c>
      <c r="E670" s="1"/>
      <c r="F670" s="1" t="s">
        <v>1101</v>
      </c>
      <c r="G670" s="1"/>
      <c r="H670" s="5"/>
      <c r="I670" s="6"/>
      <c r="J670" s="5"/>
      <c r="K670" s="5"/>
      <c r="L670" s="5"/>
      <c r="M670" s="5"/>
      <c r="N670" s="5"/>
      <c r="O670" s="8">
        <f t="shared" si="21"/>
        <v>0</v>
      </c>
      <c r="P670" s="7"/>
      <c r="Q670" s="3"/>
      <c r="R670" s="1" t="s">
        <v>1101</v>
      </c>
      <c r="S670" s="1"/>
      <c r="T670" s="1"/>
    </row>
    <row r="671" spans="1:20">
      <c r="A671" s="1">
        <v>689</v>
      </c>
      <c r="B671" s="1" t="s">
        <v>803</v>
      </c>
      <c r="C671" s="1" t="s">
        <v>804</v>
      </c>
      <c r="D671" s="1">
        <v>1017</v>
      </c>
      <c r="E671" s="1"/>
      <c r="F671" s="1" t="s">
        <v>1101</v>
      </c>
      <c r="G671" s="1"/>
      <c r="H671" s="5"/>
      <c r="I671" s="6"/>
      <c r="J671" s="5"/>
      <c r="K671" s="5"/>
      <c r="L671" s="5"/>
      <c r="M671" s="5"/>
      <c r="N671" s="5"/>
      <c r="O671" s="8">
        <f t="shared" si="21"/>
        <v>0</v>
      </c>
      <c r="P671" s="7"/>
      <c r="Q671" s="3"/>
      <c r="R671" s="1" t="s">
        <v>1101</v>
      </c>
      <c r="S671" s="1"/>
      <c r="T671" s="1"/>
    </row>
    <row r="672" spans="1:20">
      <c r="A672" s="1">
        <v>690</v>
      </c>
      <c r="B672" s="1" t="s">
        <v>803</v>
      </c>
      <c r="C672" s="1" t="s">
        <v>804</v>
      </c>
      <c r="D672" s="1">
        <v>1018</v>
      </c>
      <c r="E672" s="1"/>
      <c r="F672" s="1" t="s">
        <v>1101</v>
      </c>
      <c r="G672" s="1"/>
      <c r="H672" s="5"/>
      <c r="I672" s="6"/>
      <c r="J672" s="5"/>
      <c r="K672" s="5"/>
      <c r="L672" s="5"/>
      <c r="M672" s="5"/>
      <c r="N672" s="5"/>
      <c r="O672" s="8">
        <f t="shared" si="21"/>
        <v>0</v>
      </c>
      <c r="P672" s="7"/>
      <c r="Q672" s="3"/>
      <c r="R672" s="1" t="s">
        <v>1101</v>
      </c>
      <c r="S672" s="1"/>
      <c r="T672" s="1"/>
    </row>
    <row r="673" spans="1:20">
      <c r="A673" s="1">
        <v>691</v>
      </c>
      <c r="B673" s="1" t="s">
        <v>803</v>
      </c>
      <c r="C673" s="1" t="s">
        <v>804</v>
      </c>
      <c r="D673" s="1">
        <v>1018</v>
      </c>
      <c r="E673" s="1"/>
      <c r="F673" s="1" t="s">
        <v>1101</v>
      </c>
      <c r="G673" s="1"/>
      <c r="H673" s="5"/>
      <c r="I673" s="6"/>
      <c r="J673" s="5"/>
      <c r="K673" s="5"/>
      <c r="L673" s="1"/>
      <c r="M673" s="1"/>
      <c r="N673" s="1"/>
      <c r="O673" s="8">
        <f t="shared" si="21"/>
        <v>0</v>
      </c>
      <c r="P673" s="3"/>
      <c r="Q673" s="3"/>
      <c r="R673" s="1" t="s">
        <v>1101</v>
      </c>
      <c r="S673" s="1"/>
      <c r="T673" s="1"/>
    </row>
    <row r="674" spans="1:20">
      <c r="E674" s="27"/>
      <c r="F674" s="27"/>
      <c r="G674" s="28"/>
      <c r="H674" s="27"/>
      <c r="J674" s="27"/>
      <c r="K674" s="27"/>
      <c r="O674" s="37">
        <f>SUM(O5:O673)</f>
        <v>69114810</v>
      </c>
    </row>
    <row r="675" spans="1:20">
      <c r="E675" s="27"/>
      <c r="F675" s="27"/>
      <c r="G675" s="28"/>
      <c r="H675" s="27"/>
      <c r="J675" s="27"/>
      <c r="K675" s="27"/>
      <c r="O675" s="38"/>
    </row>
    <row r="676" spans="1:20">
      <c r="E676" s="27"/>
      <c r="F676" s="27"/>
      <c r="G676" s="30"/>
      <c r="H676" s="27"/>
      <c r="J676" s="27"/>
      <c r="K676" s="27"/>
    </row>
  </sheetData>
  <autoFilter ref="A1:V675">
    <filterColumn colId="1"/>
    <filterColumn colId="16"/>
    <filterColumn colId="21"/>
  </autoFilter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R18" sqref="R18"/>
    </sheetView>
  </sheetViews>
  <sheetFormatPr defaultRowHeight="16.5"/>
  <cols>
    <col min="2" max="2" width="5" customWidth="1"/>
    <col min="3" max="3" width="5.5" customWidth="1"/>
    <col min="4" max="4" width="6.75" style="33" customWidth="1"/>
    <col min="6" max="6" width="10.125" customWidth="1"/>
    <col min="8" max="8" width="14.625" customWidth="1"/>
    <col min="15" max="15" width="9.125" bestFit="1" customWidth="1"/>
  </cols>
  <sheetData>
    <row r="1" spans="1:15" ht="26.25">
      <c r="A1" s="31" t="s">
        <v>1078</v>
      </c>
    </row>
    <row r="2" spans="1:15">
      <c r="A2" s="1" t="s">
        <v>0</v>
      </c>
      <c r="B2" s="1" t="s">
        <v>1</v>
      </c>
      <c r="C2" s="1" t="s">
        <v>2</v>
      </c>
      <c r="D2" s="3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ht="16.5" customHeight="1">
      <c r="A3" s="1">
        <v>9</v>
      </c>
      <c r="B3" s="1" t="s">
        <v>21</v>
      </c>
      <c r="C3" s="1" t="s">
        <v>22</v>
      </c>
      <c r="D3" s="32">
        <v>206</v>
      </c>
      <c r="E3" s="1" t="s">
        <v>36</v>
      </c>
      <c r="F3" s="1" t="s">
        <v>2932</v>
      </c>
      <c r="G3" s="1"/>
      <c r="H3" s="1"/>
      <c r="I3" s="5">
        <v>200000</v>
      </c>
      <c r="J3" s="6">
        <v>62890</v>
      </c>
      <c r="K3" s="5">
        <v>45250</v>
      </c>
      <c r="L3" s="5">
        <v>74560</v>
      </c>
      <c r="M3" s="5">
        <v>96240</v>
      </c>
      <c r="N3" s="5">
        <v>278940</v>
      </c>
      <c r="O3" s="36">
        <v>-78940</v>
      </c>
    </row>
    <row r="4" spans="1:15" ht="16.5" customHeight="1">
      <c r="A4" s="1">
        <v>10</v>
      </c>
      <c r="B4" s="1" t="s">
        <v>21</v>
      </c>
      <c r="C4" s="1" t="s">
        <v>22</v>
      </c>
      <c r="D4" s="32">
        <v>207</v>
      </c>
      <c r="E4" s="1" t="s">
        <v>38</v>
      </c>
      <c r="F4" s="1" t="s">
        <v>2933</v>
      </c>
      <c r="G4" s="1"/>
      <c r="H4" s="1"/>
      <c r="I4" s="5">
        <v>200000</v>
      </c>
      <c r="J4" s="6">
        <v>52780</v>
      </c>
      <c r="K4" s="5">
        <v>29770</v>
      </c>
      <c r="L4" s="5">
        <v>51340</v>
      </c>
      <c r="M4" s="5">
        <v>67510</v>
      </c>
      <c r="N4" s="5">
        <v>201400</v>
      </c>
      <c r="O4" s="36">
        <v>-1400</v>
      </c>
    </row>
    <row r="5" spans="1:15" ht="16.5" customHeight="1">
      <c r="A5" s="1">
        <v>11</v>
      </c>
      <c r="B5" s="1" t="s">
        <v>21</v>
      </c>
      <c r="C5" s="1" t="s">
        <v>22</v>
      </c>
      <c r="D5" s="32">
        <v>208</v>
      </c>
      <c r="E5" s="1" t="s">
        <v>39</v>
      </c>
      <c r="F5" s="1" t="s">
        <v>2934</v>
      </c>
      <c r="G5" s="1"/>
      <c r="H5" s="1"/>
      <c r="I5" s="5">
        <v>200000</v>
      </c>
      <c r="J5" s="6">
        <v>71360</v>
      </c>
      <c r="K5" s="5">
        <v>39480</v>
      </c>
      <c r="L5" s="5">
        <v>50460</v>
      </c>
      <c r="M5" s="5">
        <v>81800</v>
      </c>
      <c r="N5" s="5">
        <v>243100</v>
      </c>
      <c r="O5" s="36">
        <v>-43100</v>
      </c>
    </row>
    <row r="6" spans="1:15" ht="16.5" customHeight="1">
      <c r="A6" s="1">
        <v>23</v>
      </c>
      <c r="B6" s="1" t="s">
        <v>21</v>
      </c>
      <c r="C6" s="1" t="s">
        <v>22</v>
      </c>
      <c r="D6" s="32">
        <v>214</v>
      </c>
      <c r="E6" s="1" t="s">
        <v>63</v>
      </c>
      <c r="F6" s="1" t="s">
        <v>2935</v>
      </c>
      <c r="G6" s="1"/>
      <c r="H6" s="1"/>
      <c r="I6" s="5">
        <v>0</v>
      </c>
      <c r="J6" s="6">
        <v>13840</v>
      </c>
      <c r="K6" s="5">
        <v>11490</v>
      </c>
      <c r="L6" s="5">
        <v>19430</v>
      </c>
      <c r="M6" s="5">
        <v>26260</v>
      </c>
      <c r="N6" s="5">
        <v>71020</v>
      </c>
      <c r="O6" s="36">
        <v>-71020</v>
      </c>
    </row>
    <row r="7" spans="1:15" ht="16.5" customHeight="1">
      <c r="A7" s="1">
        <v>39</v>
      </c>
      <c r="B7" s="1" t="s">
        <v>21</v>
      </c>
      <c r="C7" s="1" t="s">
        <v>22</v>
      </c>
      <c r="D7" s="32">
        <v>305</v>
      </c>
      <c r="E7" s="1" t="s">
        <v>96</v>
      </c>
      <c r="F7" s="1" t="s">
        <v>2936</v>
      </c>
      <c r="G7" s="1"/>
      <c r="H7" s="1"/>
      <c r="I7" s="5">
        <v>200000</v>
      </c>
      <c r="J7" s="6">
        <v>39250</v>
      </c>
      <c r="K7" s="5">
        <v>53860</v>
      </c>
      <c r="L7" s="5">
        <v>53400</v>
      </c>
      <c r="M7" s="5">
        <v>58370</v>
      </c>
      <c r="N7" s="5">
        <v>204880</v>
      </c>
      <c r="O7" s="36">
        <v>-4880</v>
      </c>
    </row>
    <row r="8" spans="1:15" ht="16.5" customHeight="1">
      <c r="A8" s="1">
        <v>181</v>
      </c>
      <c r="B8" s="1" t="s">
        <v>21</v>
      </c>
      <c r="C8" s="1" t="s">
        <v>22</v>
      </c>
      <c r="D8" s="32">
        <v>621</v>
      </c>
      <c r="E8" s="1" t="s">
        <v>380</v>
      </c>
      <c r="F8" s="1" t="s">
        <v>2937</v>
      </c>
      <c r="G8" s="1"/>
      <c r="H8" s="1"/>
      <c r="I8" s="5">
        <v>200000</v>
      </c>
      <c r="J8" s="6">
        <v>33610</v>
      </c>
      <c r="K8" s="5">
        <v>74850</v>
      </c>
      <c r="L8" s="5">
        <v>52560</v>
      </c>
      <c r="M8" s="5">
        <v>51320</v>
      </c>
      <c r="N8" s="5">
        <v>212340</v>
      </c>
      <c r="O8" s="36">
        <v>-12340</v>
      </c>
    </row>
    <row r="9" spans="1:15" ht="16.5" customHeight="1">
      <c r="A9" s="1">
        <v>182</v>
      </c>
      <c r="B9" s="1" t="s">
        <v>21</v>
      </c>
      <c r="C9" s="1" t="s">
        <v>22</v>
      </c>
      <c r="D9" s="32">
        <v>621</v>
      </c>
      <c r="E9" s="1" t="s">
        <v>381</v>
      </c>
      <c r="F9" s="1" t="s">
        <v>2938</v>
      </c>
      <c r="G9" s="1"/>
      <c r="H9" s="1"/>
      <c r="I9" s="5">
        <v>200000</v>
      </c>
      <c r="J9" s="6">
        <v>33610</v>
      </c>
      <c r="K9" s="5">
        <v>74850</v>
      </c>
      <c r="L9" s="5">
        <v>52560</v>
      </c>
      <c r="M9" s="5">
        <v>51320</v>
      </c>
      <c r="N9" s="5">
        <v>212340</v>
      </c>
      <c r="O9" s="36">
        <v>-12340</v>
      </c>
    </row>
    <row r="10" spans="1:15" ht="16.5" customHeight="1">
      <c r="A10" s="1">
        <v>184</v>
      </c>
      <c r="B10" s="1" t="s">
        <v>21</v>
      </c>
      <c r="C10" s="1" t="s">
        <v>22</v>
      </c>
      <c r="D10" s="32">
        <v>702</v>
      </c>
      <c r="E10" s="1" t="s">
        <v>384</v>
      </c>
      <c r="F10" s="1" t="s">
        <v>2939</v>
      </c>
      <c r="G10" s="1"/>
      <c r="H10" s="1"/>
      <c r="I10" s="5">
        <v>200000</v>
      </c>
      <c r="J10" s="6">
        <v>13030</v>
      </c>
      <c r="K10" s="5">
        <v>27470</v>
      </c>
      <c r="L10" s="5">
        <v>77080</v>
      </c>
      <c r="M10" s="5">
        <v>115130</v>
      </c>
      <c r="N10" s="5">
        <v>232710</v>
      </c>
      <c r="O10" s="36">
        <v>-32710</v>
      </c>
    </row>
    <row r="11" spans="1:15" ht="16.5" customHeight="1">
      <c r="A11" s="1">
        <v>212</v>
      </c>
      <c r="B11" s="1" t="s">
        <v>21</v>
      </c>
      <c r="C11" s="1" t="s">
        <v>22</v>
      </c>
      <c r="D11" s="32">
        <v>718</v>
      </c>
      <c r="E11" s="1" t="s">
        <v>439</v>
      </c>
      <c r="F11" s="1" t="s">
        <v>2940</v>
      </c>
      <c r="G11" s="1"/>
      <c r="H11" s="1"/>
      <c r="I11" s="5">
        <v>200000</v>
      </c>
      <c r="J11" s="6">
        <v>40270</v>
      </c>
      <c r="K11" s="5">
        <v>32840</v>
      </c>
      <c r="L11" s="5">
        <v>62120</v>
      </c>
      <c r="M11" s="5">
        <v>68150</v>
      </c>
      <c r="N11" s="5">
        <v>203380</v>
      </c>
      <c r="O11" s="36">
        <v>-3380</v>
      </c>
    </row>
    <row r="12" spans="1:15" ht="16.5" customHeight="1">
      <c r="A12" s="1">
        <v>213</v>
      </c>
      <c r="B12" s="1" t="s">
        <v>21</v>
      </c>
      <c r="C12" s="1" t="s">
        <v>22</v>
      </c>
      <c r="D12" s="32">
        <v>718</v>
      </c>
      <c r="E12" s="1" t="s">
        <v>440</v>
      </c>
      <c r="F12" s="1" t="s">
        <v>2941</v>
      </c>
      <c r="G12" s="1"/>
      <c r="H12" s="1"/>
      <c r="I12" s="5">
        <v>200000</v>
      </c>
      <c r="J12" s="6">
        <v>40270</v>
      </c>
      <c r="K12" s="5">
        <v>32840</v>
      </c>
      <c r="L12" s="5">
        <v>62120</v>
      </c>
      <c r="M12" s="5">
        <v>68150</v>
      </c>
      <c r="N12" s="5">
        <v>203380</v>
      </c>
      <c r="O12" s="36">
        <v>-3380</v>
      </c>
    </row>
    <row r="13" spans="1:15" ht="16.5" customHeight="1">
      <c r="A13" s="1">
        <v>220</v>
      </c>
      <c r="B13" s="1" t="s">
        <v>21</v>
      </c>
      <c r="C13" s="1" t="s">
        <v>22</v>
      </c>
      <c r="D13" s="32">
        <v>801</v>
      </c>
      <c r="E13" s="1" t="s">
        <v>454</v>
      </c>
      <c r="F13" s="1" t="s">
        <v>2942</v>
      </c>
      <c r="G13" s="1"/>
      <c r="H13" s="1"/>
      <c r="I13" s="5">
        <v>200000</v>
      </c>
      <c r="J13" s="6">
        <v>32220</v>
      </c>
      <c r="K13" s="5">
        <v>43140</v>
      </c>
      <c r="L13" s="5">
        <v>61470</v>
      </c>
      <c r="M13" s="5">
        <v>68920</v>
      </c>
      <c r="N13" s="5">
        <v>205750</v>
      </c>
      <c r="O13" s="36">
        <v>-5750</v>
      </c>
    </row>
    <row r="14" spans="1:15" ht="16.5" customHeight="1">
      <c r="A14" s="1">
        <v>296</v>
      </c>
      <c r="B14" s="1" t="s">
        <v>21</v>
      </c>
      <c r="C14" s="1" t="s">
        <v>22</v>
      </c>
      <c r="D14" s="32">
        <v>1003</v>
      </c>
      <c r="E14" s="1" t="s">
        <v>605</v>
      </c>
      <c r="F14" s="1" t="s">
        <v>2943</v>
      </c>
      <c r="G14" s="1"/>
      <c r="H14" s="1"/>
      <c r="I14" s="5">
        <v>200000</v>
      </c>
      <c r="J14" s="6">
        <v>56160</v>
      </c>
      <c r="K14" s="5">
        <v>73630</v>
      </c>
      <c r="L14" s="5">
        <v>83320</v>
      </c>
      <c r="M14" s="5">
        <v>85330</v>
      </c>
      <c r="N14" s="5">
        <v>298440</v>
      </c>
      <c r="O14" s="36">
        <v>-98440</v>
      </c>
    </row>
    <row r="15" spans="1:15" ht="16.5" customHeight="1">
      <c r="A15" s="1">
        <v>389</v>
      </c>
      <c r="B15" s="1" t="s">
        <v>21</v>
      </c>
      <c r="C15" s="1" t="s">
        <v>22</v>
      </c>
      <c r="D15" s="32">
        <v>1214</v>
      </c>
      <c r="E15" s="1" t="s">
        <v>780</v>
      </c>
      <c r="F15" s="1" t="s">
        <v>2944</v>
      </c>
      <c r="G15" s="1"/>
      <c r="H15" s="1"/>
      <c r="I15" s="5">
        <v>200000</v>
      </c>
      <c r="J15" s="6">
        <v>36340</v>
      </c>
      <c r="K15" s="5">
        <v>32620</v>
      </c>
      <c r="L15" s="5">
        <v>71300</v>
      </c>
      <c r="M15" s="5">
        <v>62060</v>
      </c>
      <c r="N15" s="5">
        <v>202320</v>
      </c>
      <c r="O15" s="36">
        <v>-2320</v>
      </c>
    </row>
    <row r="16" spans="1:15" ht="16.5" customHeight="1">
      <c r="A16" s="1">
        <v>393</v>
      </c>
      <c r="B16" s="1" t="s">
        <v>21</v>
      </c>
      <c r="C16" s="1" t="s">
        <v>22</v>
      </c>
      <c r="D16" s="32">
        <v>1303</v>
      </c>
      <c r="E16" s="1" t="s">
        <v>785</v>
      </c>
      <c r="F16" s="1" t="s">
        <v>2945</v>
      </c>
      <c r="G16" s="1"/>
      <c r="H16" s="1"/>
      <c r="I16" s="5">
        <v>0</v>
      </c>
      <c r="J16" s="6">
        <v>38380</v>
      </c>
      <c r="K16" s="5">
        <v>23120</v>
      </c>
      <c r="L16" s="5">
        <v>35680</v>
      </c>
      <c r="M16" s="5">
        <v>51370</v>
      </c>
      <c r="N16" s="5">
        <v>148550</v>
      </c>
      <c r="O16" s="36">
        <v>-148550</v>
      </c>
    </row>
    <row r="17" spans="1:15" ht="16.5" customHeight="1">
      <c r="A17" s="1">
        <v>395</v>
      </c>
      <c r="B17" s="1" t="s">
        <v>21</v>
      </c>
      <c r="C17" s="1" t="s">
        <v>22</v>
      </c>
      <c r="D17" s="32">
        <v>1305</v>
      </c>
      <c r="E17" s="1" t="s">
        <v>788</v>
      </c>
      <c r="F17" s="1" t="s">
        <v>2946</v>
      </c>
      <c r="G17" s="1"/>
      <c r="H17" s="1"/>
      <c r="I17" s="5">
        <v>0</v>
      </c>
      <c r="J17" s="6">
        <v>27850</v>
      </c>
      <c r="K17" s="5">
        <v>24580</v>
      </c>
      <c r="L17" s="5">
        <v>30400</v>
      </c>
      <c r="M17" s="5">
        <v>51880</v>
      </c>
      <c r="N17" s="5">
        <v>134710</v>
      </c>
      <c r="O17" s="36">
        <v>-134710</v>
      </c>
    </row>
    <row r="18" spans="1:15" ht="16.5" customHeight="1">
      <c r="A18" s="1">
        <v>445</v>
      </c>
      <c r="B18" s="1" t="s">
        <v>803</v>
      </c>
      <c r="C18" s="1" t="s">
        <v>804</v>
      </c>
      <c r="D18" s="32">
        <v>302</v>
      </c>
      <c r="E18" s="1" t="s">
        <v>89</v>
      </c>
      <c r="F18" s="1" t="s">
        <v>2947</v>
      </c>
      <c r="G18" s="1"/>
      <c r="H18" s="1"/>
      <c r="I18" s="5">
        <v>200000</v>
      </c>
      <c r="J18" s="6">
        <v>46860</v>
      </c>
      <c r="K18" s="5">
        <v>106300</v>
      </c>
      <c r="L18" s="5">
        <v>94030</v>
      </c>
      <c r="M18" s="5">
        <v>99140</v>
      </c>
      <c r="N18" s="5">
        <v>346330</v>
      </c>
      <c r="O18" s="36">
        <v>-146330</v>
      </c>
    </row>
    <row r="19" spans="1:15" ht="16.5" customHeight="1">
      <c r="A19" s="1">
        <v>568</v>
      </c>
      <c r="B19" s="1" t="s">
        <v>803</v>
      </c>
      <c r="C19" s="1" t="s">
        <v>804</v>
      </c>
      <c r="D19" s="32">
        <v>701</v>
      </c>
      <c r="E19" s="1" t="s">
        <v>382</v>
      </c>
      <c r="F19" s="1" t="s">
        <v>2948</v>
      </c>
      <c r="G19" s="1"/>
      <c r="H19" s="1"/>
      <c r="I19" s="5">
        <v>200000</v>
      </c>
      <c r="J19" s="6">
        <v>41400</v>
      </c>
      <c r="K19" s="5">
        <v>31750</v>
      </c>
      <c r="L19" s="5">
        <v>65350</v>
      </c>
      <c r="M19" s="5">
        <v>105750</v>
      </c>
      <c r="N19" s="5">
        <v>244250</v>
      </c>
      <c r="O19" s="36">
        <v>-44250</v>
      </c>
    </row>
    <row r="20" spans="1:15" ht="16.5" customHeight="1">
      <c r="A20" s="1">
        <v>678</v>
      </c>
      <c r="B20" s="1" t="s">
        <v>803</v>
      </c>
      <c r="C20" s="1" t="s">
        <v>804</v>
      </c>
      <c r="D20" s="32">
        <v>1012</v>
      </c>
      <c r="E20" s="1" t="s">
        <v>1070</v>
      </c>
      <c r="F20" s="23" t="s">
        <v>2949</v>
      </c>
      <c r="G20" s="23"/>
      <c r="H20" s="24"/>
      <c r="I20" s="5">
        <v>200000</v>
      </c>
      <c r="J20" s="6">
        <v>400</v>
      </c>
      <c r="K20" s="5">
        <v>110960</v>
      </c>
      <c r="L20" s="5">
        <v>70220</v>
      </c>
      <c r="M20" s="5">
        <v>61740</v>
      </c>
      <c r="N20" s="5">
        <v>243320</v>
      </c>
      <c r="O20" s="36">
        <v>-43320</v>
      </c>
    </row>
    <row r="21" spans="1:15" ht="16.5" customHeight="1">
      <c r="A21" s="1">
        <v>680</v>
      </c>
      <c r="B21" s="1" t="s">
        <v>803</v>
      </c>
      <c r="C21" s="1" t="s">
        <v>804</v>
      </c>
      <c r="D21" s="32">
        <v>1013</v>
      </c>
      <c r="E21" s="1" t="s">
        <v>1071</v>
      </c>
      <c r="F21" s="25" t="s">
        <v>2950</v>
      </c>
      <c r="G21" s="26"/>
      <c r="H21" s="24"/>
      <c r="I21" s="5">
        <v>200000</v>
      </c>
      <c r="J21" s="6">
        <v>290</v>
      </c>
      <c r="K21" s="5">
        <v>58320</v>
      </c>
      <c r="L21" s="5">
        <v>71480</v>
      </c>
      <c r="M21" s="5">
        <v>73720</v>
      </c>
      <c r="N21" s="5">
        <v>203810</v>
      </c>
      <c r="O21" s="36">
        <v>-3810</v>
      </c>
    </row>
    <row r="22" spans="1:15">
      <c r="O22" s="35">
        <f>SUM(O3:O21)</f>
        <v>-890970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2"/>
  <sheetViews>
    <sheetView workbookViewId="0">
      <selection activeCell="H14" sqref="H14"/>
    </sheetView>
  </sheetViews>
  <sheetFormatPr defaultRowHeight="16.5"/>
  <cols>
    <col min="6" max="6" width="15" customWidth="1"/>
    <col min="7" max="7" width="11.75" customWidth="1"/>
    <col min="8" max="8" width="15.5" customWidth="1"/>
    <col min="16" max="16" width="9.875" bestFit="1" customWidth="1"/>
  </cols>
  <sheetData>
    <row r="1" spans="1:2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4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3" t="s">
        <v>17</v>
      </c>
      <c r="S1" s="1" t="s">
        <v>18</v>
      </c>
      <c r="T1" s="1" t="s">
        <v>19</v>
      </c>
      <c r="U1" s="1" t="s">
        <v>20</v>
      </c>
      <c r="V1" s="4"/>
      <c r="W1" s="4"/>
    </row>
    <row r="2" spans="1:23">
      <c r="A2" s="1">
        <v>81</v>
      </c>
      <c r="B2" s="1" t="s">
        <v>21</v>
      </c>
      <c r="C2" s="1" t="s">
        <v>22</v>
      </c>
      <c r="D2" s="1">
        <v>408</v>
      </c>
      <c r="E2" s="1" t="s">
        <v>181</v>
      </c>
      <c r="F2" s="1" t="s">
        <v>1587</v>
      </c>
      <c r="G2" s="34"/>
      <c r="H2" s="1"/>
      <c r="I2" s="5">
        <v>200000</v>
      </c>
      <c r="J2" s="6">
        <v>18920</v>
      </c>
      <c r="K2" s="5">
        <v>23130</v>
      </c>
      <c r="L2" s="5">
        <v>29240</v>
      </c>
      <c r="M2" s="5">
        <v>44810</v>
      </c>
      <c r="N2" s="5">
        <v>116100</v>
      </c>
      <c r="O2" s="5"/>
      <c r="P2" s="8">
        <v>83900</v>
      </c>
      <c r="Q2" s="7"/>
      <c r="R2" s="3"/>
      <c r="S2" s="1"/>
      <c r="T2" s="1"/>
      <c r="U2" s="1"/>
    </row>
    <row r="3" spans="1:23">
      <c r="A3" s="1">
        <v>158</v>
      </c>
      <c r="B3" s="1" t="s">
        <v>21</v>
      </c>
      <c r="C3" s="1" t="s">
        <v>22</v>
      </c>
      <c r="D3" s="1">
        <v>609</v>
      </c>
      <c r="E3" s="1" t="s">
        <v>335</v>
      </c>
      <c r="F3" s="1" t="s">
        <v>1662</v>
      </c>
      <c r="G3" s="34"/>
      <c r="H3" s="12"/>
      <c r="I3" s="5">
        <v>200000</v>
      </c>
      <c r="J3" s="6">
        <v>15580</v>
      </c>
      <c r="K3" s="5">
        <v>35510</v>
      </c>
      <c r="L3" s="5">
        <v>24430</v>
      </c>
      <c r="M3" s="5">
        <v>28070</v>
      </c>
      <c r="N3" s="5">
        <v>103590</v>
      </c>
      <c r="O3" s="5"/>
      <c r="P3" s="8">
        <v>96410</v>
      </c>
      <c r="Q3" s="7"/>
      <c r="R3" s="3"/>
      <c r="S3" s="1"/>
      <c r="T3" s="1"/>
      <c r="U3" s="1"/>
    </row>
    <row r="4" spans="1:23">
      <c r="A4" s="1">
        <v>161</v>
      </c>
      <c r="B4" s="1" t="s">
        <v>21</v>
      </c>
      <c r="C4" s="1" t="s">
        <v>22</v>
      </c>
      <c r="D4" s="1">
        <v>611</v>
      </c>
      <c r="E4" s="1" t="s">
        <v>341</v>
      </c>
      <c r="F4" s="1" t="s">
        <v>1665</v>
      </c>
      <c r="G4" s="34"/>
      <c r="H4" s="1"/>
      <c r="I4" s="5">
        <v>200000</v>
      </c>
      <c r="J4" s="6">
        <v>10840</v>
      </c>
      <c r="K4" s="5">
        <v>8240</v>
      </c>
      <c r="L4" s="5">
        <v>5380</v>
      </c>
      <c r="M4" s="5">
        <v>19070</v>
      </c>
      <c r="N4" s="5">
        <v>43530</v>
      </c>
      <c r="O4" s="5"/>
      <c r="P4" s="8">
        <v>156470</v>
      </c>
      <c r="Q4" s="7"/>
      <c r="R4" s="3"/>
      <c r="S4" s="1"/>
      <c r="T4" s="1"/>
      <c r="U4" s="1"/>
    </row>
    <row r="5" spans="1:23">
      <c r="A5" s="1">
        <v>375</v>
      </c>
      <c r="B5" s="1" t="s">
        <v>21</v>
      </c>
      <c r="C5" s="1" t="s">
        <v>22</v>
      </c>
      <c r="D5" s="1">
        <v>1207</v>
      </c>
      <c r="E5" s="1" t="s">
        <v>763</v>
      </c>
      <c r="F5" s="1" t="s">
        <v>1869</v>
      </c>
      <c r="G5" s="34"/>
      <c r="H5" s="1"/>
      <c r="I5" s="5">
        <v>200000</v>
      </c>
      <c r="J5" s="6">
        <v>21040</v>
      </c>
      <c r="K5" s="5">
        <v>51640</v>
      </c>
      <c r="L5" s="5">
        <v>29670</v>
      </c>
      <c r="M5" s="5">
        <v>25520</v>
      </c>
      <c r="N5" s="5">
        <v>127870</v>
      </c>
      <c r="O5" s="5"/>
      <c r="P5" s="8">
        <v>72130</v>
      </c>
      <c r="Q5" s="7"/>
      <c r="R5" s="3"/>
      <c r="S5" s="1"/>
      <c r="T5" s="1"/>
      <c r="U5" s="1"/>
    </row>
    <row r="6" spans="1:23">
      <c r="A6" s="1">
        <v>497</v>
      </c>
      <c r="B6" s="1" t="s">
        <v>803</v>
      </c>
      <c r="C6" s="1" t="s">
        <v>804</v>
      </c>
      <c r="D6" s="1">
        <v>414</v>
      </c>
      <c r="E6" s="1" t="s">
        <v>206</v>
      </c>
      <c r="F6" s="1" t="s">
        <v>1964</v>
      </c>
      <c r="G6" s="34"/>
      <c r="H6" s="1"/>
      <c r="I6" s="5">
        <v>200000</v>
      </c>
      <c r="J6" s="6">
        <v>19110</v>
      </c>
      <c r="K6" s="5">
        <v>11570</v>
      </c>
      <c r="L6" s="5">
        <v>16400</v>
      </c>
      <c r="M6" s="5">
        <v>16230</v>
      </c>
      <c r="N6" s="5">
        <v>63310</v>
      </c>
      <c r="O6" s="5"/>
      <c r="P6" s="8">
        <v>136690</v>
      </c>
      <c r="Q6" s="7"/>
      <c r="R6" s="3"/>
      <c r="S6" s="1"/>
      <c r="T6" s="1"/>
      <c r="U6" s="1"/>
    </row>
    <row r="7" spans="1:23">
      <c r="A7" s="1">
        <v>524</v>
      </c>
      <c r="B7" s="1" t="s">
        <v>803</v>
      </c>
      <c r="C7" s="1" t="s">
        <v>804</v>
      </c>
      <c r="D7" s="1">
        <v>512</v>
      </c>
      <c r="E7" s="1" t="s">
        <v>274</v>
      </c>
      <c r="F7" s="1" t="s">
        <v>1989</v>
      </c>
      <c r="G7" s="34"/>
      <c r="H7" s="1"/>
      <c r="I7" s="5">
        <v>200000</v>
      </c>
      <c r="J7" s="6">
        <v>11920</v>
      </c>
      <c r="K7" s="5">
        <v>13790</v>
      </c>
      <c r="L7" s="5">
        <v>20570</v>
      </c>
      <c r="M7" s="5">
        <v>33090</v>
      </c>
      <c r="N7" s="5">
        <v>79370</v>
      </c>
      <c r="O7" s="5"/>
      <c r="P7" s="8">
        <v>120630</v>
      </c>
      <c r="Q7" s="7"/>
      <c r="R7" s="3"/>
      <c r="S7" s="1"/>
      <c r="T7" s="1"/>
      <c r="U7" s="1"/>
    </row>
    <row r="8" spans="1:23">
      <c r="A8" s="1">
        <v>589</v>
      </c>
      <c r="B8" s="1" t="s">
        <v>803</v>
      </c>
      <c r="C8" s="1" t="s">
        <v>804</v>
      </c>
      <c r="D8" s="1">
        <v>714</v>
      </c>
      <c r="E8" s="1" t="s">
        <v>423</v>
      </c>
      <c r="F8" s="1" t="s">
        <v>2051</v>
      </c>
      <c r="G8" s="34"/>
      <c r="H8" s="1"/>
      <c r="I8" s="5">
        <v>200000</v>
      </c>
      <c r="J8" s="6">
        <v>12880</v>
      </c>
      <c r="K8" s="5">
        <v>11060</v>
      </c>
      <c r="L8" s="5">
        <v>18560</v>
      </c>
      <c r="M8" s="5">
        <v>16920</v>
      </c>
      <c r="N8" s="5">
        <v>59420</v>
      </c>
      <c r="O8" s="5"/>
      <c r="P8" s="8">
        <v>140580</v>
      </c>
      <c r="Q8" s="7"/>
      <c r="R8" s="3"/>
      <c r="S8" s="1"/>
      <c r="T8" s="1"/>
      <c r="U8" s="1"/>
    </row>
    <row r="9" spans="1:23">
      <c r="A9" s="1">
        <v>599</v>
      </c>
      <c r="B9" s="1" t="s">
        <v>803</v>
      </c>
      <c r="C9" s="1" t="s">
        <v>804</v>
      </c>
      <c r="D9" s="1">
        <v>801</v>
      </c>
      <c r="E9" s="1" t="s">
        <v>454</v>
      </c>
      <c r="F9" s="1" t="s">
        <v>2061</v>
      </c>
      <c r="G9" s="34"/>
      <c r="H9" s="12"/>
      <c r="I9" s="5">
        <v>200000</v>
      </c>
      <c r="J9" s="6">
        <v>0</v>
      </c>
      <c r="K9" s="5">
        <v>8910</v>
      </c>
      <c r="L9" s="5">
        <v>23750</v>
      </c>
      <c r="M9" s="5">
        <v>26640</v>
      </c>
      <c r="N9" s="5">
        <v>59300</v>
      </c>
      <c r="O9" s="5"/>
      <c r="P9" s="8">
        <v>140700</v>
      </c>
      <c r="Q9" s="7"/>
      <c r="R9" s="3"/>
      <c r="S9" s="1"/>
      <c r="T9" s="1"/>
      <c r="U9" s="1"/>
    </row>
    <row r="10" spans="1:23">
      <c r="A10" s="1">
        <v>633</v>
      </c>
      <c r="B10" s="1" t="s">
        <v>803</v>
      </c>
      <c r="C10" s="1" t="s">
        <v>804</v>
      </c>
      <c r="D10" s="1">
        <v>904</v>
      </c>
      <c r="E10" s="1" t="s">
        <v>533</v>
      </c>
      <c r="F10" s="1" t="s">
        <v>2094</v>
      </c>
      <c r="G10" s="34"/>
      <c r="H10" s="1"/>
      <c r="I10" s="5">
        <v>200000</v>
      </c>
      <c r="J10" s="6">
        <v>20760</v>
      </c>
      <c r="K10" s="5">
        <v>20720</v>
      </c>
      <c r="L10" s="5">
        <v>16370</v>
      </c>
      <c r="M10" s="5">
        <v>15310</v>
      </c>
      <c r="N10" s="5">
        <v>73160</v>
      </c>
      <c r="O10" s="5"/>
      <c r="P10" s="8">
        <v>126840</v>
      </c>
      <c r="Q10" s="7"/>
      <c r="R10" s="3"/>
      <c r="S10" s="1"/>
      <c r="T10" s="1"/>
      <c r="U10" s="1"/>
    </row>
    <row r="11" spans="1:23">
      <c r="A11" s="1">
        <v>661</v>
      </c>
      <c r="B11" s="1" t="s">
        <v>803</v>
      </c>
      <c r="C11" s="1" t="s">
        <v>804</v>
      </c>
      <c r="D11" s="1">
        <v>1001</v>
      </c>
      <c r="E11" s="1" t="s">
        <v>601</v>
      </c>
      <c r="F11" s="1" t="s">
        <v>2120</v>
      </c>
      <c r="G11" s="34"/>
      <c r="H11" s="1"/>
      <c r="I11" s="5">
        <v>200000</v>
      </c>
      <c r="J11" s="6">
        <v>26100</v>
      </c>
      <c r="K11" s="5">
        <v>34740</v>
      </c>
      <c r="L11" s="5">
        <v>53750</v>
      </c>
      <c r="M11" s="5">
        <v>61420</v>
      </c>
      <c r="N11" s="5">
        <v>176010</v>
      </c>
      <c r="O11" s="5"/>
      <c r="P11" s="8">
        <v>23990</v>
      </c>
      <c r="Q11" s="7"/>
      <c r="R11" s="3"/>
      <c r="S11" s="1"/>
      <c r="T11" s="1"/>
      <c r="U11" s="1"/>
    </row>
    <row r="12" spans="1:23">
      <c r="P12" s="37">
        <f>SUM(P2:P11)</f>
        <v>1098340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게시용 (2)</vt:lpstr>
      <vt:lpstr>2학기정산</vt:lpstr>
      <vt:lpstr>추가납입</vt:lpstr>
      <vt:lpstr>미확인계좌</vt:lpstr>
      <vt:lpstr>'게시용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2025-01-22T06:54:10Z</dcterms:created>
  <dcterms:modified xsi:type="dcterms:W3CDTF">2025-01-23T23:38:51Z</dcterms:modified>
</cp:coreProperties>
</file>